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AKCE\Veterinární univerzita Brno\Robotické kruhová dojírna\PD\SO-01 VŘ Demolice\VÝKAZ VÝMĚR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SO-01 01 Pol" sheetId="12" r:id="rId3"/>
    <sheet name="SO-01 02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'SO-01 01 Pol'!$1:$7</definedName>
    <definedName name="_xlnm.Print_Titles" localSheetId="3">'SO-01 02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'SO-01 01 Pol'!$A$1:$Y$119</definedName>
    <definedName name="_xlnm.Print_Area" localSheetId="3">'SO-01 02 Pol'!$A$1:$Y$87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84" i="13" l="1"/>
  <c r="BA80" i="13"/>
  <c r="BA59" i="13"/>
  <c r="BA45" i="13"/>
  <c r="BA42" i="13"/>
  <c r="BA13" i="13"/>
  <c r="BA10" i="13"/>
  <c r="G8" i="13"/>
  <c r="Q8" i="13"/>
  <c r="G9" i="13"/>
  <c r="I9" i="13"/>
  <c r="K9" i="13"/>
  <c r="M9" i="13"/>
  <c r="O9" i="13"/>
  <c r="Q9" i="13"/>
  <c r="V9" i="13"/>
  <c r="V8" i="13" s="1"/>
  <c r="G12" i="13"/>
  <c r="I12" i="13"/>
  <c r="K12" i="13"/>
  <c r="M12" i="13"/>
  <c r="O12" i="13"/>
  <c r="Q12" i="13"/>
  <c r="V12" i="13"/>
  <c r="G15" i="13"/>
  <c r="I15" i="13"/>
  <c r="K15" i="13"/>
  <c r="M15" i="13"/>
  <c r="O15" i="13"/>
  <c r="O8" i="13" s="1"/>
  <c r="Q15" i="13"/>
  <c r="V15" i="13"/>
  <c r="G20" i="13"/>
  <c r="M20" i="13" s="1"/>
  <c r="I20" i="13"/>
  <c r="I8" i="13" s="1"/>
  <c r="K20" i="13"/>
  <c r="O20" i="13"/>
  <c r="Q20" i="13"/>
  <c r="V20" i="13"/>
  <c r="G22" i="13"/>
  <c r="M22" i="13" s="1"/>
  <c r="I22" i="13"/>
  <c r="K22" i="13"/>
  <c r="K8" i="13" s="1"/>
  <c r="O22" i="13"/>
  <c r="Q22" i="13"/>
  <c r="V22" i="13"/>
  <c r="G25" i="13"/>
  <c r="I25" i="13"/>
  <c r="K25" i="13"/>
  <c r="M25" i="13"/>
  <c r="O25" i="13"/>
  <c r="Q25" i="13"/>
  <c r="V25" i="13"/>
  <c r="G32" i="13"/>
  <c r="M32" i="13" s="1"/>
  <c r="I32" i="13"/>
  <c r="K32" i="13"/>
  <c r="O32" i="13"/>
  <c r="Q32" i="13"/>
  <c r="V32" i="13"/>
  <c r="O35" i="13"/>
  <c r="G36" i="13"/>
  <c r="M36" i="13" s="1"/>
  <c r="I36" i="13"/>
  <c r="I35" i="13" s="1"/>
  <c r="K36" i="13"/>
  <c r="K35" i="13" s="1"/>
  <c r="O36" i="13"/>
  <c r="Q36" i="13"/>
  <c r="V36" i="13"/>
  <c r="G38" i="13"/>
  <c r="I38" i="13"/>
  <c r="K38" i="13"/>
  <c r="M38" i="13"/>
  <c r="O38" i="13"/>
  <c r="Q38" i="13"/>
  <c r="V38" i="13"/>
  <c r="G41" i="13"/>
  <c r="G35" i="13" s="1"/>
  <c r="I57" i="1" s="1"/>
  <c r="I41" i="13"/>
  <c r="K41" i="13"/>
  <c r="O41" i="13"/>
  <c r="Q41" i="13"/>
  <c r="V41" i="13"/>
  <c r="G44" i="13"/>
  <c r="M44" i="13" s="1"/>
  <c r="I44" i="13"/>
  <c r="K44" i="13"/>
  <c r="O44" i="13"/>
  <c r="Q44" i="13"/>
  <c r="Q35" i="13" s="1"/>
  <c r="V44" i="13"/>
  <c r="G48" i="13"/>
  <c r="M48" i="13" s="1"/>
  <c r="I48" i="13"/>
  <c r="K48" i="13"/>
  <c r="O48" i="13"/>
  <c r="Q48" i="13"/>
  <c r="V48" i="13"/>
  <c r="V35" i="13" s="1"/>
  <c r="G50" i="13"/>
  <c r="I58" i="1" s="1"/>
  <c r="K50" i="13"/>
  <c r="M50" i="13"/>
  <c r="V50" i="13"/>
  <c r="G51" i="13"/>
  <c r="I51" i="13"/>
  <c r="I50" i="13" s="1"/>
  <c r="K51" i="13"/>
  <c r="M51" i="13"/>
  <c r="O51" i="13"/>
  <c r="O50" i="13" s="1"/>
  <c r="Q51" i="13"/>
  <c r="Q50" i="13" s="1"/>
  <c r="V51" i="13"/>
  <c r="G54" i="13"/>
  <c r="I59" i="1" s="1"/>
  <c r="I54" i="13"/>
  <c r="G55" i="13"/>
  <c r="I55" i="13"/>
  <c r="K55" i="13"/>
  <c r="K54" i="13" s="1"/>
  <c r="M55" i="13"/>
  <c r="O55" i="13"/>
  <c r="Q55" i="13"/>
  <c r="Q54" i="13" s="1"/>
  <c r="V55" i="13"/>
  <c r="V54" i="13" s="1"/>
  <c r="G58" i="13"/>
  <c r="I58" i="13"/>
  <c r="K58" i="13"/>
  <c r="M58" i="13"/>
  <c r="O58" i="13"/>
  <c r="O54" i="13" s="1"/>
  <c r="Q58" i="13"/>
  <c r="V58" i="13"/>
  <c r="G61" i="13"/>
  <c r="I60" i="1" s="1"/>
  <c r="I61" i="13"/>
  <c r="O61" i="13"/>
  <c r="G62" i="13"/>
  <c r="M62" i="13" s="1"/>
  <c r="I62" i="13"/>
  <c r="K62" i="13"/>
  <c r="K61" i="13" s="1"/>
  <c r="O62" i="13"/>
  <c r="Q62" i="13"/>
  <c r="Q61" i="13" s="1"/>
  <c r="V62" i="13"/>
  <c r="V61" i="13" s="1"/>
  <c r="G66" i="13"/>
  <c r="M66" i="13" s="1"/>
  <c r="I66" i="13"/>
  <c r="K66" i="13"/>
  <c r="O66" i="13"/>
  <c r="Q66" i="13"/>
  <c r="V66" i="13"/>
  <c r="G68" i="13"/>
  <c r="I68" i="13"/>
  <c r="K68" i="13"/>
  <c r="M68" i="13"/>
  <c r="O68" i="13"/>
  <c r="Q68" i="13"/>
  <c r="V68" i="13"/>
  <c r="G70" i="13"/>
  <c r="I70" i="1" s="1"/>
  <c r="G71" i="13"/>
  <c r="M71" i="13" s="1"/>
  <c r="I71" i="13"/>
  <c r="I70" i="13" s="1"/>
  <c r="K71" i="13"/>
  <c r="K70" i="13" s="1"/>
  <c r="O71" i="13"/>
  <c r="O70" i="13" s="1"/>
  <c r="Q71" i="13"/>
  <c r="Q70" i="13" s="1"/>
  <c r="V71" i="13"/>
  <c r="G74" i="13"/>
  <c r="M74" i="13" s="1"/>
  <c r="I74" i="13"/>
  <c r="K74" i="13"/>
  <c r="O74" i="13"/>
  <c r="Q74" i="13"/>
  <c r="V74" i="13"/>
  <c r="V70" i="13" s="1"/>
  <c r="K76" i="13"/>
  <c r="G77" i="13"/>
  <c r="G76" i="13" s="1"/>
  <c r="I65" i="1" s="1"/>
  <c r="I77" i="13"/>
  <c r="I76" i="13" s="1"/>
  <c r="K77" i="13"/>
  <c r="O77" i="13"/>
  <c r="O76" i="13" s="1"/>
  <c r="Q77" i="13"/>
  <c r="Q76" i="13" s="1"/>
  <c r="V77" i="13"/>
  <c r="G79" i="13"/>
  <c r="M79" i="13" s="1"/>
  <c r="I79" i="13"/>
  <c r="K79" i="13"/>
  <c r="O79" i="13"/>
  <c r="Q79" i="13"/>
  <c r="V79" i="13"/>
  <c r="V76" i="13" s="1"/>
  <c r="G82" i="13"/>
  <c r="I64" i="1" s="1"/>
  <c r="I82" i="13"/>
  <c r="K82" i="13"/>
  <c r="V82" i="13"/>
  <c r="G83" i="13"/>
  <c r="I83" i="13"/>
  <c r="K83" i="13"/>
  <c r="M83" i="13"/>
  <c r="M82" i="13" s="1"/>
  <c r="O83" i="13"/>
  <c r="O82" i="13" s="1"/>
  <c r="Q83" i="13"/>
  <c r="Q82" i="13" s="1"/>
  <c r="V83" i="13"/>
  <c r="AE86" i="13"/>
  <c r="F43" i="1" s="1"/>
  <c r="BA91" i="12"/>
  <c r="BA71" i="12"/>
  <c r="BA55" i="12"/>
  <c r="BA52" i="12"/>
  <c r="BA47" i="12"/>
  <c r="BA10" i="12"/>
  <c r="G8" i="12"/>
  <c r="G9" i="12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2" i="12"/>
  <c r="I66" i="1" s="1"/>
  <c r="G13" i="12"/>
  <c r="I13" i="12"/>
  <c r="I12" i="12" s="1"/>
  <c r="K13" i="12"/>
  <c r="K12" i="12" s="1"/>
  <c r="M13" i="12"/>
  <c r="M12" i="12" s="1"/>
  <c r="O13" i="12"/>
  <c r="O12" i="12" s="1"/>
  <c r="Q13" i="12"/>
  <c r="Q12" i="12" s="1"/>
  <c r="V13" i="12"/>
  <c r="V12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O17" i="12" s="1"/>
  <c r="Q18" i="12"/>
  <c r="Q17" i="12" s="1"/>
  <c r="V18" i="12"/>
  <c r="V17" i="12" s="1"/>
  <c r="G20" i="12"/>
  <c r="M20" i="12" s="1"/>
  <c r="I20" i="12"/>
  <c r="I17" i="12" s="1"/>
  <c r="K20" i="12"/>
  <c r="K17" i="12" s="1"/>
  <c r="O20" i="12"/>
  <c r="Q20" i="12"/>
  <c r="V20" i="12"/>
  <c r="G22" i="12"/>
  <c r="G17" i="12" s="1"/>
  <c r="I67" i="1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I68" i="1" s="1"/>
  <c r="I26" i="12"/>
  <c r="K26" i="12"/>
  <c r="O26" i="12"/>
  <c r="Q26" i="12"/>
  <c r="G27" i="12"/>
  <c r="I27" i="12"/>
  <c r="K27" i="12"/>
  <c r="M27" i="12"/>
  <c r="M26" i="12" s="1"/>
  <c r="O27" i="12"/>
  <c r="Q27" i="12"/>
  <c r="V27" i="12"/>
  <c r="V26" i="12" s="1"/>
  <c r="K29" i="12"/>
  <c r="G30" i="12"/>
  <c r="M30" i="12" s="1"/>
  <c r="I30" i="12"/>
  <c r="K30" i="12"/>
  <c r="O30" i="12"/>
  <c r="O29" i="12" s="1"/>
  <c r="Q30" i="12"/>
  <c r="Q29" i="12" s="1"/>
  <c r="V30" i="12"/>
  <c r="V29" i="12" s="1"/>
  <c r="G32" i="12"/>
  <c r="I32" i="12"/>
  <c r="I29" i="12" s="1"/>
  <c r="K32" i="12"/>
  <c r="O32" i="12"/>
  <c r="Q32" i="12"/>
  <c r="V32" i="12"/>
  <c r="G34" i="12"/>
  <c r="I71" i="1" s="1"/>
  <c r="I34" i="12"/>
  <c r="K34" i="12"/>
  <c r="O34" i="12"/>
  <c r="Q34" i="12"/>
  <c r="V34" i="12"/>
  <c r="G35" i="12"/>
  <c r="I35" i="12"/>
  <c r="K35" i="12"/>
  <c r="M35" i="12"/>
  <c r="M34" i="12" s="1"/>
  <c r="O35" i="12"/>
  <c r="Q35" i="12"/>
  <c r="V35" i="12"/>
  <c r="G38" i="12"/>
  <c r="I61" i="1" s="1"/>
  <c r="I38" i="12"/>
  <c r="K38" i="12"/>
  <c r="O38" i="12"/>
  <c r="G39" i="12"/>
  <c r="I39" i="12"/>
  <c r="K39" i="12"/>
  <c r="M39" i="12"/>
  <c r="M38" i="12" s="1"/>
  <c r="O39" i="12"/>
  <c r="Q39" i="12"/>
  <c r="Q38" i="12" s="1"/>
  <c r="V39" i="12"/>
  <c r="V38" i="12" s="1"/>
  <c r="G40" i="12"/>
  <c r="I62" i="1" s="1"/>
  <c r="I40" i="12"/>
  <c r="K40" i="12"/>
  <c r="G41" i="12"/>
  <c r="I41" i="12"/>
  <c r="K41" i="12"/>
  <c r="M41" i="12"/>
  <c r="M40" i="12" s="1"/>
  <c r="O41" i="12"/>
  <c r="O40" i="12" s="1"/>
  <c r="Q41" i="12"/>
  <c r="Q40" i="12" s="1"/>
  <c r="V41" i="12"/>
  <c r="V40" i="12" s="1"/>
  <c r="G43" i="12"/>
  <c r="I63" i="1" s="1"/>
  <c r="G44" i="12"/>
  <c r="I44" i="12"/>
  <c r="I43" i="12" s="1"/>
  <c r="K44" i="12"/>
  <c r="K43" i="12" s="1"/>
  <c r="M44" i="12"/>
  <c r="O44" i="12"/>
  <c r="O43" i="12" s="1"/>
  <c r="Q44" i="12"/>
  <c r="Q43" i="12" s="1"/>
  <c r="V44" i="12"/>
  <c r="G45" i="12"/>
  <c r="I45" i="12"/>
  <c r="K45" i="12"/>
  <c r="M45" i="12"/>
  <c r="O45" i="12"/>
  <c r="Q45" i="12"/>
  <c r="V45" i="12"/>
  <c r="V43" i="12" s="1"/>
  <c r="G46" i="12"/>
  <c r="M46" i="12" s="1"/>
  <c r="I46" i="12"/>
  <c r="K46" i="12"/>
  <c r="O46" i="12"/>
  <c r="Q46" i="12"/>
  <c r="V46" i="12"/>
  <c r="G51" i="12"/>
  <c r="I51" i="12"/>
  <c r="K51" i="12"/>
  <c r="M51" i="12"/>
  <c r="O51" i="12"/>
  <c r="Q51" i="12"/>
  <c r="V51" i="12"/>
  <c r="G54" i="12"/>
  <c r="M54" i="12" s="1"/>
  <c r="I54" i="12"/>
  <c r="K54" i="12"/>
  <c r="O54" i="12"/>
  <c r="Q54" i="12"/>
  <c r="V54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K66" i="12"/>
  <c r="G67" i="12"/>
  <c r="M67" i="12" s="1"/>
  <c r="I67" i="12"/>
  <c r="K67" i="12"/>
  <c r="O67" i="12"/>
  <c r="O66" i="12" s="1"/>
  <c r="Q67" i="12"/>
  <c r="Q66" i="12" s="1"/>
  <c r="V67" i="12"/>
  <c r="V66" i="12" s="1"/>
  <c r="G88" i="12"/>
  <c r="M88" i="12" s="1"/>
  <c r="I88" i="12"/>
  <c r="K88" i="12"/>
  <c r="O88" i="12"/>
  <c r="Q88" i="12"/>
  <c r="V88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K101" i="12"/>
  <c r="M101" i="12"/>
  <c r="O101" i="12"/>
  <c r="Q101" i="12"/>
  <c r="V101" i="12"/>
  <c r="G105" i="12"/>
  <c r="M105" i="12" s="1"/>
  <c r="I105" i="12"/>
  <c r="I66" i="12" s="1"/>
  <c r="K105" i="12"/>
  <c r="O105" i="12"/>
  <c r="Q105" i="12"/>
  <c r="V105" i="12"/>
  <c r="G108" i="12"/>
  <c r="I108" i="12"/>
  <c r="K108" i="12"/>
  <c r="M108" i="12"/>
  <c r="O108" i="12"/>
  <c r="Q108" i="12"/>
  <c r="V108" i="12"/>
  <c r="G115" i="12"/>
  <c r="I115" i="12"/>
  <c r="K115" i="12"/>
  <c r="M115" i="12"/>
  <c r="O115" i="12"/>
  <c r="Q115" i="12"/>
  <c r="V115" i="12"/>
  <c r="AE118" i="12"/>
  <c r="F42" i="1" s="1"/>
  <c r="I20" i="1"/>
  <c r="I19" i="1"/>
  <c r="I18" i="1"/>
  <c r="AZ47" i="1"/>
  <c r="H44" i="1"/>
  <c r="M77" i="13" l="1"/>
  <c r="M76" i="13" s="1"/>
  <c r="M70" i="13"/>
  <c r="M61" i="13"/>
  <c r="M54" i="13"/>
  <c r="G86" i="13"/>
  <c r="AF86" i="13"/>
  <c r="G43" i="1" s="1"/>
  <c r="I43" i="1" s="1"/>
  <c r="I56" i="1"/>
  <c r="G66" i="12"/>
  <c r="I72" i="1" s="1"/>
  <c r="I16" i="1" s="1"/>
  <c r="G29" i="12"/>
  <c r="I69" i="1" s="1"/>
  <c r="M22" i="12"/>
  <c r="I17" i="1"/>
  <c r="F39" i="1"/>
  <c r="F41" i="1"/>
  <c r="M8" i="13"/>
  <c r="M41" i="13"/>
  <c r="M35" i="13" s="1"/>
  <c r="M66" i="12"/>
  <c r="M43" i="12"/>
  <c r="M17" i="12"/>
  <c r="M32" i="12"/>
  <c r="M29" i="12" s="1"/>
  <c r="AF118" i="12"/>
  <c r="J28" i="1"/>
  <c r="J26" i="1"/>
  <c r="G38" i="1"/>
  <c r="F38" i="1"/>
  <c r="J23" i="1"/>
  <c r="J24" i="1"/>
  <c r="J25" i="1"/>
  <c r="J27" i="1"/>
  <c r="E24" i="1"/>
  <c r="E26" i="1"/>
  <c r="I73" i="1" l="1"/>
  <c r="J72" i="1" s="1"/>
  <c r="I21" i="1"/>
  <c r="G118" i="12"/>
  <c r="G42" i="1"/>
  <c r="I42" i="1" s="1"/>
  <c r="G41" i="1"/>
  <c r="I41" i="1" s="1"/>
  <c r="G39" i="1"/>
  <c r="G44" i="1" s="1"/>
  <c r="G25" i="1" s="1"/>
  <c r="F44" i="1"/>
  <c r="G23" i="1" s="1"/>
  <c r="J57" i="1" l="1"/>
  <c r="J65" i="1"/>
  <c r="J61" i="1"/>
  <c r="J56" i="1"/>
  <c r="J71" i="1"/>
  <c r="J59" i="1"/>
  <c r="J58" i="1"/>
  <c r="J60" i="1"/>
  <c r="J67" i="1"/>
  <c r="J68" i="1"/>
  <c r="J70" i="1"/>
  <c r="J64" i="1"/>
  <c r="J66" i="1"/>
  <c r="J69" i="1"/>
  <c r="J62" i="1"/>
  <c r="J63" i="1"/>
  <c r="I39" i="1"/>
  <c r="I44" i="1" s="1"/>
  <c r="J43" i="1" s="1"/>
  <c r="A27" i="1"/>
  <c r="J73" i="1" l="1"/>
  <c r="J42" i="1"/>
  <c r="J39" i="1"/>
  <c r="J44" i="1" s="1"/>
  <c r="J41" i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Studnička Michal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Studnička Michal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<sst xmlns="http://schemas.openxmlformats.org/spreadsheetml/2006/main" count="1008" uniqueCount="383">
  <si>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</si>
  <si>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</si>
  <si>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</si>
  <si>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</si>
  <si>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</si>
  <si>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</si>
  <si>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</si>
  <si>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</si>
  <si>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</si>
  <si>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</si>
  <si>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</si>
  <si>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</si>
  <si>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</si>
  <si>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</si>
  <si>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</si>
  <si>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</si>
  <si>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</si>
  <si>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</si>
  <si>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</si>
  <si>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</si>
  <si>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</si>
  <si>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</si>
  <si>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</si>
  <si>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</si>
  <si>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</si>
  <si>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</si>
  <si>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</si>
  <si>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</si>
  <si>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</si>
  <si>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</si>
  <si>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</si>
  <si>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</si>
  <si>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</si>
  <si>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</si>
  <si>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</si>
  <si>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</si>
  <si>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</si>
  <si>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</si>
  <si>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</si>
  <si>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</si>
  <si>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</si>
  <si>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MS0198c</t>
  </si>
  <si>
    <t>Odstranění části stáje Kunín</t>
  </si>
  <si>
    <t>62157124</t>
  </si>
  <si>
    <t>CZ62157124</t>
  </si>
  <si>
    <t>Stavba</t>
  </si>
  <si>
    <t>Stavební objekt</t>
  </si>
  <si>
    <t>SO-01</t>
  </si>
  <si>
    <t>Výkrm skotu</t>
  </si>
  <si>
    <t>01</t>
  </si>
  <si>
    <t>Bourací práce</t>
  </si>
  <si>
    <t>02</t>
  </si>
  <si>
    <t>Stavební úpravy stávající stáje</t>
  </si>
  <si>
    <t>Celkem za stavbu</t>
  </si>
  <si>
    <t>CZK</t>
  </si>
  <si>
    <t>#POPS</t>
  </si>
  <si>
    <t>Popis stavby: MS0198c - Odstranění části stáje Kunín</t>
  </si>
  <si>
    <t>Rozpočet slouží výhradně a pouze pro výběr zhotovitele. Rozpočet je sestaven na základě vyhlášky č. 169/2016 Sb. Zhotovitel je povinen upozornit zadavatele na případné nedostatky a chybějící položky. Ceny v nabídce musí vycházet nejen z předloženého soupisu výkonů, ale i ze znalosti celého projektu. Prostudování kompletní dokumentace je nutnou podmínkou předložení nabídky. Veškeré konstrukce se dodávají jako plně funkční celek.</t>
  </si>
  <si>
    <t>#POPO</t>
  </si>
  <si>
    <t>Popis objektu: SO-01 - Výkrm skotu</t>
  </si>
  <si>
    <t>#POPR</t>
  </si>
  <si>
    <t>Popis rozpočtu: 01 - Bourací práce</t>
  </si>
  <si>
    <t>Popis rozpočtu: 02 - Stavební úpravy stávající stáje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</si>
  <si>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</si>
  <si>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</si>
  <si>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</si>
  <si>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</si>
  <si>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</si>
  <si>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</si>
  <si>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</si>
  <si>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</si>
  <si>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</si>
  <si>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</si>
  <si>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</si>
  <si>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</si>
  <si>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</si>
  <si>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</si>
  <si>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</si>
  <si>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</si>
  <si>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</si>
  <si>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</si>
  <si>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</si>
  <si>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</si>
  <si>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</si>
  <si>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</si>
  <si>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</si>
  <si>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</si>
  <si>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</si>
  <si>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</si>
  <si>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</si>
  <si>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</si>
  <si>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</si>
  <si>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</si>
  <si>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</si>
  <si>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</si>
  <si>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</si>
  <si>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</si>
  <si>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</si>
  <si>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</si>
  <si>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</si>
  <si>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</si>
  <si>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</si>
  <si>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</si>
  <si>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</si>
  <si>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</si>
  <si>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</si>
  <si>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</si>
  <si>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</si>
  <si>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</si>
  <si>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</si>
  <si>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</si>
  <si>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</si>
  <si>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</si>
  <si>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</si>
  <si>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</si>
  <si>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</si>
  <si>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</si>
  <si>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</si>
  <si>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</si>
  <si>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</si>
  <si>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</si>
  <si>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</si>
  <si>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</si>
  <si>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</si>
  <si>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</si>
  <si>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</si>
  <si>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</si>
  <si>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</si>
  <si>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</si>
  <si>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</si>
  <si>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</si>
  <si>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120901123RT3</t>
  </si>
  <si>
    <t>Bourání konstrukcí v odkopávkách a prokopávkách z betonu, železového nebo předpjatého, těžkou technikou</t>
  </si>
  <si>
    <t>m3</t>
  </si>
  <si>
    <t>800-1</t>
  </si>
  <si>
    <t>RTS 25/ II</t>
  </si>
  <si>
    <t>Práce</t>
  </si>
  <si>
    <t>Běžná</t>
  </si>
  <si>
    <t>POL1_</t>
  </si>
  <si>
    <t>korytech vodotečí, melioračních kanálech s přemístěním suti na hromady na vzdálenost do 20 m nebo s naložením na dopravní prostředek,</t>
  </si>
  <si>
    <t>SPI</t>
  </si>
  <si>
    <t>Základy : 0,8*1,2*(52+7,5)</t>
  </si>
  <si>
    <t>VV</t>
  </si>
  <si>
    <t>762331812R00</t>
  </si>
  <si>
    <t>Demontáž vázaných konstrukcí krovů z hranolů, hranolků, fošen, průřezové plochy přes 120 do 224 cm2</t>
  </si>
  <si>
    <t>m</t>
  </si>
  <si>
    <t>800-762</t>
  </si>
  <si>
    <t>Krytina : 55*8*1,1</t>
  </si>
  <si>
    <t>762841811R00</t>
  </si>
  <si>
    <t>Demontáž podbití stropů a střech do 60° z prken tl. do 35 mm bez omítky</t>
  </si>
  <si>
    <t>m2</t>
  </si>
  <si>
    <t>Krytina (1/2) : 52*8,5*1,08</t>
  </si>
  <si>
    <t>764331830R00</t>
  </si>
  <si>
    <t>Demontáž lemování zdí  na střechách s tvrdou krytinou, rš 250 a 330 mm, sklonu do 30°</t>
  </si>
  <si>
    <t>800-764</t>
  </si>
  <si>
    <t>52+8+8+52</t>
  </si>
  <si>
    <t>764352810R00</t>
  </si>
  <si>
    <t>Demontáž žlabů podokapních půlkruhových rovných, rš 330 mm, sklonu do 30°</t>
  </si>
  <si>
    <t>52</t>
  </si>
  <si>
    <t>764410880R00</t>
  </si>
  <si>
    <t>Demontáž oplechování parapetů rš od 400 do 600 mm</t>
  </si>
  <si>
    <t>22*1,55</t>
  </si>
  <si>
    <t>764454802R00</t>
  </si>
  <si>
    <t>Demontáž odpadních trub nebo součástí trub kruhových , o průměru 120 mm</t>
  </si>
  <si>
    <t>4*4,5</t>
  </si>
  <si>
    <t>765323832R00</t>
  </si>
  <si>
    <t>Demontáž vláknocementové krytiny z vlnovek, na dřevěné nebo ocelové konstrukci, do suti</t>
  </si>
  <si>
    <t>800-765</t>
  </si>
  <si>
    <t>Krytina (1/2) : 52*8,5*1,15*0,5</t>
  </si>
  <si>
    <t>767392802R00</t>
  </si>
  <si>
    <t>Demontáž krytin střech z plechů šroubovaných</t>
  </si>
  <si>
    <t>800-767</t>
  </si>
  <si>
    <t>767996804R00</t>
  </si>
  <si>
    <t>Demontáž ostatních doplňků staveb atypických konstrukcí  o hmotnosti přes 250 do 500 kg</t>
  </si>
  <si>
    <t>kg</t>
  </si>
  <si>
    <t>Vazníky přístavku : 13*300</t>
  </si>
  <si>
    <t>909      R00</t>
  </si>
  <si>
    <t>Hzs-nezmeritelne stavebni prace</t>
  </si>
  <si>
    <t>h</t>
  </si>
  <si>
    <t>Prav.M</t>
  </si>
  <si>
    <t>HZS</t>
  </si>
  <si>
    <t>POL10_</t>
  </si>
  <si>
    <t>Ostatní nezměřitelné stavební práce potřebné pro kompletní realizaci díla</t>
  </si>
  <si>
    <t>POP</t>
  </si>
  <si>
    <t>Ostatní nezměřitelné stavební práce potřebné pro kompletní realizaci díla : 40</t>
  </si>
  <si>
    <t>941955004R00</t>
  </si>
  <si>
    <t>Lešení lehké pracovní pomocné pomocné, o výšce lešeňové podlahy přes 2,5 do 3,5 m</t>
  </si>
  <si>
    <t>800-3</t>
  </si>
  <si>
    <t>POL1_1</t>
  </si>
  <si>
    <t>952901311R00</t>
  </si>
  <si>
    <t>Vyčištění budov a ostatních objektů zemědělských budov a objektů - zametení a čištění dlažeb, umytí, vyčištění okenních a dveřních rámů a zařizovacích předmětů jakékoliv výšky podlaží</t>
  </si>
  <si>
    <t>801-1</t>
  </si>
  <si>
    <t>450</t>
  </si>
  <si>
    <t>96/01</t>
  </si>
  <si>
    <t>Demontáž stávající elektroinstalace (kabeláž, osvětlení a další eketro příslušenství), včetně odvozu a likvidace</t>
  </si>
  <si>
    <t xml:space="preserve">hod   </t>
  </si>
  <si>
    <t>Vlastní</t>
  </si>
  <si>
    <t>FM</t>
  </si>
  <si>
    <t>96/02</t>
  </si>
  <si>
    <t>Demontáž stávajícího ocelového sila před stájí, kompletní provedení včetně mechanizace, včetně odvozu a likvidace</t>
  </si>
  <si>
    <t>kompl</t>
  </si>
  <si>
    <t>Indiv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</si>
  <si>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</si>
  <si>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</si>
  <si>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</si>
  <si>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</si>
  <si>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51*4,4*0,3</t>
  </si>
  <si>
    <t>7,5*4,8*0,3</t>
  </si>
  <si>
    <t>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</si>
  <si>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</si>
  <si>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</si>
  <si>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</si>
  <si>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Věnec - předpoklad : (7,5+51)*0,3*0,3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</si>
  <si>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</si>
  <si>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</si>
  <si>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</si>
  <si>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Překlad nad okny : 2,0*0,3*0,25*15</t>
  </si>
  <si>
    <t>3,0*0,3*0,25*4</t>
  </si>
  <si>
    <t>0,85</t>
  </si>
  <si>
    <t>965042241RT6</t>
  </si>
  <si>
    <t>Bourání podkladů pod dlažby nebo litých celistvých dlažeb a mazanin  betonových nebo z litého asfaltu, tloušťky přes 100 mm, plochy přes 4 m2</t>
  </si>
  <si>
    <t>podlaha stáje : 7,0*52*(0,15+0,1)*1,06</t>
  </si>
  <si>
    <t>965049112R00</t>
  </si>
  <si>
    <t>Bourání podkladů pod dlažby nebo litých celistvých dlažeb a mazanin  příplatek za bourání mazanin vyztužených svařovanou sítí, tloušťky přes 100 mm</t>
  </si>
  <si>
    <t>Odkaz na mn. položky pořadí 19 : 96,46000</t>
  </si>
  <si>
    <t>970251150R00</t>
  </si>
  <si>
    <t>Řezání železobetonu hloubka řezu 150 mm</t>
  </si>
  <si>
    <t>7+52</t>
  </si>
  <si>
    <t>998145421T02</t>
  </si>
  <si>
    <t>Demontáž stávající technologie</t>
  </si>
  <si>
    <t>979082318R00</t>
  </si>
  <si>
    <t xml:space="preserve">Vodorovná doprava suti a vybouraných hmot vodorovná doprava suti a vybouraných hmot bez naložení, s vyložením a hrubým urovnáním po suchu, vzdálenost přes 5000 do 6000 m,  </t>
  </si>
  <si>
    <t>t</t>
  </si>
  <si>
    <t>832-1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</si>
  <si>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</si>
  <si>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</si>
  <si>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</si>
  <si>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</si>
  <si>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</si>
  <si>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Odkaz na dem. hmot. položky pořadí 1 : 0,00000</t>
  </si>
  <si>
    <t>Odkaz na dem. hmot. položky pořadí 16 : 149,61600</t>
  </si>
  <si>
    <t>Odkaz na dem. hmot. položky pořadí 17 : 12,63600</t>
  </si>
  <si>
    <t>Odkaz na dem. hmot. položky pořadí 18 : 9,60000</t>
  </si>
  <si>
    <t>Odkaz na dem. hmot. položky pořadí 19 : 212,21200</t>
  </si>
  <si>
    <t>Odkaz na dem. hmot. položky pořadí 20 : 0,00000</t>
  </si>
  <si>
    <t>Odkaz na dem. hmot. položky pořadí 21 : 0,02714</t>
  </si>
  <si>
    <t>Odkaz na dem. hmot. položky pořadí 2 : 6,77600</t>
  </si>
  <si>
    <t>Odkaz na dem. hmot. položky pořadí 3 : 6,68304</t>
  </si>
  <si>
    <t>Odkaz na dem. hmot. položky pořadí 4 : 0,24600</t>
  </si>
  <si>
    <t>Odkaz na dem. hmot. položky pořadí 5 : 0,17472</t>
  </si>
  <si>
    <t>Odkaz na dem. hmot. položky pořadí 6 : 0,09787</t>
  </si>
  <si>
    <t>Odkaz na dem. hmot. položky pořadí 7 : 0,05130</t>
  </si>
  <si>
    <t>Odkaz na dem. hmot. položky pořadí 9 : 1,77905</t>
  </si>
  <si>
    <t>Odkaz na dem. hmot. položky pořadí 10 : 3,90000</t>
  </si>
  <si>
    <t>979082318R00X</t>
  </si>
  <si>
    <t>Vodorovná doprava suti a hmot po suchu - azbestocementové výrobky, (místo a vzdálenost skládky dle zhotovitele)</t>
  </si>
  <si>
    <t>RTS 25/ I</t>
  </si>
  <si>
    <t>Odkaz na dem. hmot. položky pořadí 8 : 5,59130</t>
  </si>
  <si>
    <t>979083191R00</t>
  </si>
  <si>
    <t>Vodorovné přemístění suti za každých dalších započatých 1000 m přes 6000 m</t>
  </si>
  <si>
    <t>800-6</t>
  </si>
  <si>
    <t>včetně naložení na dopravní prostředek a složení,</t>
  </si>
  <si>
    <t>Odkaz na mn. položky pořadí 23 : 403,79912*3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</si>
  <si>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</si>
  <si>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</si>
  <si>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</si>
  <si>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</si>
  <si>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</si>
  <si>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</si>
  <si>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979093111R00</t>
  </si>
  <si>
    <t>Uložení suti na skládku bez zhutnění</t>
  </si>
  <si>
    <t>s hrubým urovnáním,</t>
  </si>
  <si>
    <t>979990161R00</t>
  </si>
  <si>
    <t>Poplatek za uložení, dřevo,  , skupina 17 02 01 z Katalogu odpadů</t>
  </si>
  <si>
    <t>kategorie 17 02 01 dřevo</t>
  </si>
  <si>
    <t>979990201R00</t>
  </si>
  <si>
    <t>Poplatek za uložení, azbestocementové výrobky,  , skupina 17 06 05 z Katalogu odpadů</t>
  </si>
  <si>
    <t>kategorie 17 06 05 stavební materiály obsahující azbest</t>
  </si>
  <si>
    <t>979999978R00</t>
  </si>
  <si>
    <t>Poplatek za recyklaci, beton lehce vyztužený, kusovost do 1600 cm2, skupina 17 01 01 z Katalogu odpadů</t>
  </si>
  <si>
    <t>979999983R00</t>
  </si>
  <si>
    <t>Poplatek za recyklaci, cihel, kusovost do 1600 cm2, skupina 17 01 02 z Katalogu odpadů</t>
  </si>
  <si>
    <t>SUM</t>
  </si>
  <si>
    <t>END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</si>
  <si>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</si>
  <si>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</si>
  <si>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</si>
  <si>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Pro nový základ štítové stěny : 1,5*1,1*7*1,15</t>
  </si>
  <si>
    <t>132201219R00</t>
  </si>
  <si>
    <t xml:space="preserve">Hloubení rýh šířky přes 60 do 200 cm příplatek za lepivost, v hornině 3,  </t>
  </si>
  <si>
    <t>Odkaz na mn. položky pořadí 1 : 13,28252*0,33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</si>
  <si>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</si>
  <si>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</si>
  <si>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</si>
  <si>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>Odkaz na mn. položky pořadí 1 : 13,28250</t>
  </si>
  <si>
    <t xml:space="preserve">dovoz zásypu : </t>
  </si>
  <si>
    <t>Odkaz na mn. položky pořadí 6 : 8,03250</t>
  </si>
  <si>
    <t>167101101R00</t>
  </si>
  <si>
    <t>Nakládání, skládání, překládání neulehlého výkopku nakládání výkopku  do 100 m3, z horniny 1 až 4</t>
  </si>
  <si>
    <t>171206111R00</t>
  </si>
  <si>
    <t>Uložení zemin do předepsaných tvarů uložení zemin schopných zúrodnění do násypů předepsaných tvarů s urovnáním</t>
  </si>
  <si>
    <t>823-2</t>
  </si>
  <si>
    <t>schopných zúrodnění nebo zemin výsypek do násypů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</si>
  <si>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</si>
  <si>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</si>
  <si>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</si>
  <si>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</si>
  <si>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Odkaz na mn. položky pořadí 8 : 1,26000*-1</t>
  </si>
  <si>
    <t>Odkaz na mn. položky pořadí 9 : 3,36000*-1</t>
  </si>
  <si>
    <t>Odkaz na mn. položky pořadí 16 : 0,63000*-1</t>
  </si>
  <si>
    <t>181101111R00</t>
  </si>
  <si>
    <t>Úprava pláně v zářezech bez rozlišení horniny, se zhutněním - ručně</t>
  </si>
  <si>
    <t>vyrovnáním výškových rozdílů, ploch vodorovných a ploch do sklonu 1 : 5.</t>
  </si>
  <si>
    <t>Pro nový základ štítové stěny : 1,5*7</t>
  </si>
  <si>
    <t>271571112R00</t>
  </si>
  <si>
    <t xml:space="preserve">Polštáře zhutněné pod základy štěrkopísek netříděný,  </t>
  </si>
  <si>
    <t>800-2</t>
  </si>
  <si>
    <t>Podkladní beton : 7*1,2*0,15</t>
  </si>
  <si>
    <t>274313711R00</t>
  </si>
  <si>
    <t>Beton základových pasů prostý třídy C 25/30</t>
  </si>
  <si>
    <t>Včetně dodávky a uložení betonu a kamene.</t>
  </si>
  <si>
    <t>Nový základový pas : 7*0,6*0,8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</si>
  <si>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</si>
  <si>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</si>
  <si>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</si>
  <si>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Nový základový pas : 7*2*0,8</t>
  </si>
  <si>
    <t>274351216R00</t>
  </si>
  <si>
    <t>Bednění stěn základových pasů odstranění</t>
  </si>
  <si>
    <t>Včetně očištění, vytřídění a uložení bednicího materiálu.</t>
  </si>
  <si>
    <t>Odkaz na mn. položky pořadí 10 : 11,20000</t>
  </si>
  <si>
    <t>274361821R00</t>
  </si>
  <si>
    <t xml:space="preserve">Výztuž a svařované sítě základových pasů výztuž, z oceli 10505,  ,  </t>
  </si>
  <si>
    <t>821-1</t>
  </si>
  <si>
    <t>Odkaz na mn. položky pořadí 9 : 3,36000*0,06</t>
  </si>
  <si>
    <t>311238144R00</t>
  </si>
  <si>
    <t xml:space="preserve">Zdivo nosné z cihel a tvarovek pálených tloušťky 300 mm,  , charakteristická pevnost v tlaku fk = 3,88 MPa, součinitel prostupu tepla U=0,55 W/m2.K, hodnota pro zdivo bez omítky při vlhkosti 0,5%,  </t>
  </si>
  <si>
    <t>Vnitřní štítová stěna : 7*4,75</t>
  </si>
  <si>
    <t>-3*3</t>
  </si>
  <si>
    <t>612421637R00</t>
  </si>
  <si>
    <t>Omítky vnitřní stěn vápenné nebo vápenocementové v podlaží i ve schodišti štukové</t>
  </si>
  <si>
    <t>Vnitřní štítová stěna : 7*4,75*2</t>
  </si>
  <si>
    <t>-3*3*2</t>
  </si>
  <si>
    <t>612425931R00</t>
  </si>
  <si>
    <t>Omítka vápenná vnitřního ostění omítkou štukovou</t>
  </si>
  <si>
    <t>801-4</t>
  </si>
  <si>
    <t>okenního nebo dveřního, z pomocného pracovního lešení o výšce podlahy do 1900 mm a pro zatížení do 1,5 kPa,</t>
  </si>
  <si>
    <t>0,3*3*3</t>
  </si>
  <si>
    <t>631313611RM1</t>
  </si>
  <si>
    <t xml:space="preserve">Mazanina z betonu prostého tl. přes 80 do 120 mm třídy C 16/20 ,  </t>
  </si>
  <si>
    <t>(z kameniva) hlazená dřevěným hladítkem</t>
  </si>
  <si>
    <t>Včetně vytvoření dilatačních spár, bez zaplnění.</t>
  </si>
  <si>
    <t>Podkladní beton : 7*0,9*0,1</t>
  </si>
  <si>
    <t>631351101R00</t>
  </si>
  <si>
    <t>Bednění stěn, rýh a otvorů v podlahách zřízení</t>
  </si>
  <si>
    <t>Podkladní beton : 7*2*0,1</t>
  </si>
  <si>
    <t>631351102R00</t>
  </si>
  <si>
    <t>Bednění stěn, rýh a otvorů v podlahách odstranění</t>
  </si>
  <si>
    <t>Odkaz na mn. položky pořadí 17 : 1,40000</t>
  </si>
  <si>
    <t>784191101R00</t>
  </si>
  <si>
    <t>Příprava povrchu Penetrace (napouštění) podkladu disperzní, jednonásobná</t>
  </si>
  <si>
    <t>800-784</t>
  </si>
  <si>
    <t>Odkaz na mn. položky pořadí 14 : 48,50000</t>
  </si>
  <si>
    <t>Odkaz na mn. položky pořadí 15 : 2,70000</t>
  </si>
  <si>
    <t>784195412R00</t>
  </si>
  <si>
    <t>Malby z malířských směsí otěruvzdorných,  , bělost 92 %, dvojnásobné</t>
  </si>
  <si>
    <t>Odkaz na mn. položky pořadí 19 : 51,20000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</si>
  <si>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</si>
  <si>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</si>
  <si>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</si>
  <si>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0,6*7</t>
  </si>
  <si>
    <t>711141559RY2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</si>
  <si>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</si>
  <si>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</si>
  <si>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0,6*7*1,15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</si>
  <si>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</si>
  <si>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</si>
  <si>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</si>
  <si>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</si>
  <si>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</si>
  <si>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Veterinární univerzita Brno Školní zemědělský podnik Nový Jičín</t>
  </si>
  <si>
    <t>E. Krásnohorské 178</t>
  </si>
  <si>
    <t xml:space="preserve">742 42 </t>
  </si>
  <si>
    <t>Šenov u Nového Jičína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</si>
</sst>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3" fillId="0" borderId="33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4" fontId="3" fillId="2" borderId="36" xfId="0" applyNumberFormat="1" applyFont="1" applyFill="1" applyBorder="1" applyAlignment="1">
      <alignment vertical="center"/>
    </xf>
    <xf numFmtId="164" fontId="3" fillId="0" borderId="33" xfId="0" applyNumberFormat="1" applyFont="1" applyBorder="1" applyAlignment="1">
      <alignment vertical="center"/>
    </xf>
    <xf numFmtId="164" fontId="3" fillId="2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2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7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3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3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rmtec\buildpower\BuildPow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6"/>
  <sheetViews>
    <sheetView showGridLines="0" tabSelected="1" topLeftCell="B1" zoomScaleNormal="100" zoomScaleSheetLayoutView="75" workbookViewId="0">
      <selection activeCell="O11" sqref="O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07" t="s">
        <v>22</v>
      </c>
      <c r="C2" s="108"/>
      <c r="D2" s="109" t="s">
        <v>41</v>
      </c>
      <c r="E2" s="110" t="s">
        <v>42</v>
      </c>
      <c r="F2" s="111"/>
      <c r="G2" s="111"/>
      <c r="H2" s="111"/>
      <c r="I2" s="111"/>
      <c r="J2" s="112"/>
      <c r="O2" s="1"/>
    </row>
    <row r="3" spans="1:15" ht="27" hidden="1" customHeight="1" x14ac:dyDescent="0.2">
      <c r="A3" s="2"/>
      <c r="B3" s="113"/>
      <c r="C3" s="108"/>
      <c r="D3" s="114"/>
      <c r="E3" s="115"/>
      <c r="F3" s="116"/>
      <c r="G3" s="116"/>
      <c r="H3" s="116"/>
      <c r="I3" s="116"/>
      <c r="J3" s="117"/>
    </row>
    <row r="4" spans="1:15" ht="23.25" customHeight="1" x14ac:dyDescent="0.2">
      <c r="A4" s="2"/>
      <c r="B4" s="118"/>
      <c r="C4" s="119"/>
      <c r="D4" s="120"/>
      <c r="E4" s="121"/>
      <c r="F4" s="121"/>
      <c r="G4" s="121"/>
      <c r="H4" s="121"/>
      <c r="I4" s="121"/>
      <c r="J4" s="122"/>
    </row>
    <row r="5" spans="1:15" ht="24" customHeight="1" x14ac:dyDescent="0.2">
      <c r="A5" s="2"/>
      <c r="B5" s="31" t="s">
        <v>40</v>
      </c>
      <c r="D5" s="123" t="s">
        <v>379</v>
      </c>
      <c r="E5" s="90"/>
      <c r="F5" s="90"/>
      <c r="G5" s="90"/>
      <c r="H5" s="18" t="s">
        <v>38</v>
      </c>
      <c r="I5" s="127" t="s">
        <v>43</v>
      </c>
      <c r="J5" s="8"/>
    </row>
    <row r="6" spans="1:15" ht="15.75" customHeight="1" x14ac:dyDescent="0.2">
      <c r="A6" s="2"/>
      <c r="B6" s="28"/>
      <c r="C6" s="55"/>
      <c r="D6" s="124" t="s">
        <v>380</v>
      </c>
      <c r="E6" s="91"/>
      <c r="F6" s="91"/>
      <c r="G6" s="91"/>
      <c r="H6" s="18" t="s">
        <v>34</v>
      </c>
      <c r="I6" s="127" t="s">
        <v>44</v>
      </c>
      <c r="J6" s="8"/>
    </row>
    <row r="7" spans="1:15" ht="15.75" customHeight="1" x14ac:dyDescent="0.2">
      <c r="A7" s="2"/>
      <c r="B7" s="29"/>
      <c r="C7" s="56"/>
      <c r="D7" s="126" t="s">
        <v>381</v>
      </c>
      <c r="E7" s="125" t="s">
        <v>382</v>
      </c>
      <c r="F7" s="92"/>
      <c r="G7" s="9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200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SUMIF(F56:F72,A16,I56:I72)+SUMIF(F56:F72,"PSU",I56:I72)</f>
        <v>0</v>
      </c>
      <c r="J16" s="84"/>
    </row>
    <row r="17" spans="1:10" ht="23.25" customHeight="1" x14ac:dyDescent="0.2">
      <c r="A17" s="200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SUMIF(F56:F72,A17,I56:I72)</f>
        <v>0</v>
      </c>
      <c r="J17" s="84"/>
    </row>
    <row r="18" spans="1:10" ht="23.25" customHeight="1" x14ac:dyDescent="0.2">
      <c r="A18" s="200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SUMIF(F56:F72,A18,I56:I72)</f>
        <v>0</v>
      </c>
      <c r="J18" s="84"/>
    </row>
    <row r="19" spans="1:10" ht="23.25" customHeight="1" x14ac:dyDescent="0.2">
      <c r="A19" s="200" t="s">
        <v>100</v>
      </c>
      <c r="B19" s="38" t="s">
        <v>27</v>
      </c>
      <c r="C19" s="62"/>
      <c r="D19" s="63"/>
      <c r="E19" s="82"/>
      <c r="F19" s="83"/>
      <c r="G19" s="82"/>
      <c r="H19" s="83"/>
      <c r="I19" s="82">
        <f>SUMIF(F56:F72,A19,I56:I72)</f>
        <v>0</v>
      </c>
      <c r="J19" s="84"/>
    </row>
    <row r="20" spans="1:10" ht="23.25" customHeight="1" x14ac:dyDescent="0.2">
      <c r="A20" s="200" t="s">
        <v>101</v>
      </c>
      <c r="B20" s="38" t="s">
        <v>28</v>
      </c>
      <c r="C20" s="62"/>
      <c r="D20" s="63"/>
      <c r="E20" s="82"/>
      <c r="F20" s="83"/>
      <c r="G20" s="82"/>
      <c r="H20" s="83"/>
      <c r="I20" s="82">
        <f>SUMIF(F56:F72,A20,I56:I72)</f>
        <v>0</v>
      </c>
      <c r="J20" s="84"/>
    </row>
    <row r="21" spans="1:10" ht="23.25" customHeight="1" x14ac:dyDescent="0.2">
      <c r="A21" s="2"/>
      <c r="B21" s="48" t="s">
        <v>29</v>
      </c>
      <c r="C21" s="64"/>
      <c r="D21" s="65"/>
      <c r="E21" s="88"/>
      <c r="F21" s="89"/>
      <c r="G21" s="88"/>
      <c r="H21" s="89"/>
      <c r="I21" s="88">
        <f>SUM(I16:J20)</f>
        <v>0</v>
      </c>
      <c r="J21" s="98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6">
        <f>ZakladDPHSniVypocet</f>
        <v>0</v>
      </c>
      <c r="H23" s="97"/>
      <c r="I23" s="97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4">
        <v>0</v>
      </c>
      <c r="H24" s="95"/>
      <c r="I24" s="95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6">
        <f>ZakladDPHZaklVypocet</f>
        <v>0</v>
      </c>
      <c r="H25" s="97"/>
      <c r="I25" s="97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v>432088.73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1">
        <f>CenaCelkemBezDPH-(ZakladDPHSni+ZakladDPHZakl)</f>
        <v>0</v>
      </c>
      <c r="H27" s="81"/>
      <c r="I27" s="8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4"/>
      <c r="D29" s="174"/>
      <c r="E29" s="174"/>
      <c r="F29" s="175"/>
      <c r="G29" s="171">
        <f>ZakladDPHSni+DPHSni+ZakladDPHZakl+DPHZakl+Zaokrouhleni</f>
        <v>432088.73</v>
      </c>
      <c r="H29" s="171"/>
      <c r="I29" s="171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99"/>
      <c r="E34" s="100"/>
      <c r="G34" s="101"/>
      <c r="H34" s="102"/>
      <c r="I34" s="102"/>
      <c r="J34" s="25"/>
    </row>
    <row r="35" spans="1:52" ht="12.75" customHeight="1" x14ac:dyDescent="0.2">
      <c r="A35" s="2"/>
      <c r="B35" s="2"/>
      <c r="D35" s="93" t="s">
        <v>2</v>
      </c>
      <c r="E35" s="93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52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52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'SO-01 01 Pol'!AE118+'SO-01 02 Pol'!AE86</f>
        <v>0</v>
      </c>
      <c r="G39" s="149">
        <f>'SO-01 01 Pol'!AF118+'SO-01 02 Pol'!AF86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52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52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'SO-01 01 Pol'!AE118+'SO-01 02 Pol'!AE86</f>
        <v>0</v>
      </c>
      <c r="G41" s="156">
        <f>'SO-01 01 Pol'!AF118+'SO-01 02 Pol'!AF86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52" ht="25.5" customHeight="1" x14ac:dyDescent="0.2">
      <c r="A42" s="135">
        <v>3</v>
      </c>
      <c r="B42" s="159" t="s">
        <v>49</v>
      </c>
      <c r="C42" s="147" t="s">
        <v>50</v>
      </c>
      <c r="D42" s="147"/>
      <c r="E42" s="147"/>
      <c r="F42" s="160">
        <f>'SO-01 01 Pol'!AE118</f>
        <v>0</v>
      </c>
      <c r="G42" s="150">
        <f>'SO-01 01 Pol'!AF118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52" ht="25.5" customHeight="1" x14ac:dyDescent="0.2">
      <c r="A43" s="135">
        <v>3</v>
      </c>
      <c r="B43" s="159" t="s">
        <v>51</v>
      </c>
      <c r="C43" s="147" t="s">
        <v>52</v>
      </c>
      <c r="D43" s="147"/>
      <c r="E43" s="147"/>
      <c r="F43" s="160">
        <f>'SO-01 02 Pol'!AE86</f>
        <v>0</v>
      </c>
      <c r="G43" s="150">
        <f>'SO-01 02 Pol'!AF86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52" ht="25.5" customHeight="1" x14ac:dyDescent="0.2">
      <c r="A44" s="135"/>
      <c r="B44" s="161" t="s">
        <v>53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52" x14ac:dyDescent="0.2">
      <c r="A46" t="s">
        <v>55</v>
      </c>
      <c r="B46" t="s">
        <v>56</v>
      </c>
    </row>
    <row r="47" spans="1:52" ht="63.75" x14ac:dyDescent="0.2">
      <c r="B47" s="178" t="s">
        <v>57</v>
      </c>
      <c r="C47" s="178"/>
      <c r="D47" s="178"/>
      <c r="E47" s="178"/>
      <c r="F47" s="178"/>
      <c r="G47" s="178"/>
      <c r="H47" s="178"/>
      <c r="I47" s="178"/>
      <c r="J47" s="178"/>
      <c r="AZ47" s="177" t="str">
        <f>B47</f>
        <v>Rozpočet slouží výhradně a pouze pro výběr zhotovitele. Rozpočet je sestaven na základě vyhlášky č. 169/2016 Sb. Zhotovitel je povinen upozornit zadavatele na případné nedostatky a chybějící položky. Ceny v nabídce musí vycházet nejen z předloženého soupisu výkonů, ale i ze znalosti celého projektu. Prostudování kompletní dokumentace je nutnou podmínkou předložení nabídky. Veškeré konstrukce se dodávají jako plně funkční celek.</v>
      </c>
    </row>
    <row r="48" spans="1:52" x14ac:dyDescent="0.2">
      <c r="A48" t="s">
        <v>58</v>
      </c>
      <c r="B48" t="s">
        <v>59</v>
      </c>
    </row>
    <row r="49" spans="1:10" x14ac:dyDescent="0.2">
      <c r="A49" t="s">
        <v>60</v>
      </c>
      <c r="B49" t="s">
        <v>61</v>
      </c>
    </row>
    <row r="50" spans="1:10" x14ac:dyDescent="0.2">
      <c r="A50" t="s">
        <v>60</v>
      </c>
      <c r="B50" t="s">
        <v>62</v>
      </c>
    </row>
    <row r="53" spans="1:10" ht="15.75" x14ac:dyDescent="0.25">
      <c r="B53" s="179" t="s">
        <v>63</v>
      </c>
    </row>
    <row r="55" spans="1:10" ht="25.5" customHeight="1" x14ac:dyDescent="0.2">
      <c r="A55" s="181"/>
      <c r="B55" s="184" t="s">
        <v>17</v>
      </c>
      <c r="C55" s="184" t="s">
        <v>5</v>
      </c>
      <c r="D55" s="185"/>
      <c r="E55" s="185"/>
      <c r="F55" s="186" t="s">
        <v>64</v>
      </c>
      <c r="G55" s="186"/>
      <c r="H55" s="186"/>
      <c r="I55" s="186" t="s">
        <v>29</v>
      </c>
      <c r="J55" s="186" t="s">
        <v>0</v>
      </c>
    </row>
    <row r="56" spans="1:10" ht="36.75" customHeight="1" x14ac:dyDescent="0.2">
      <c r="A56" s="182"/>
      <c r="B56" s="187" t="s">
        <v>65</v>
      </c>
      <c r="C56" s="188" t="s">
        <v>66</v>
      </c>
      <c r="D56" s="189"/>
      <c r="E56" s="189"/>
      <c r="F56" s="198" t="s">
        <v>24</v>
      </c>
      <c r="G56" s="190"/>
      <c r="H56" s="190"/>
      <c r="I56" s="190">
        <f>'SO-01 01 Pol'!G8+'SO-01 02 Pol'!G8</f>
        <v>0</v>
      </c>
      <c r="J56" s="195" t="str">
        <f>IF(I73=0,"",I56/I73*100)</f>
        <v/>
      </c>
    </row>
    <row r="57" spans="1:10" ht="36.75" customHeight="1" x14ac:dyDescent="0.2">
      <c r="A57" s="182"/>
      <c r="B57" s="187" t="s">
        <v>67</v>
      </c>
      <c r="C57" s="188" t="s">
        <v>68</v>
      </c>
      <c r="D57" s="189"/>
      <c r="E57" s="189"/>
      <c r="F57" s="198" t="s">
        <v>24</v>
      </c>
      <c r="G57" s="190"/>
      <c r="H57" s="190"/>
      <c r="I57" s="190">
        <f>'SO-01 02 Pol'!G35</f>
        <v>0</v>
      </c>
      <c r="J57" s="195" t="str">
        <f>IF(I73=0,"",I57/I73*100)</f>
        <v/>
      </c>
    </row>
    <row r="58" spans="1:10" ht="36.75" customHeight="1" x14ac:dyDescent="0.2">
      <c r="A58" s="182"/>
      <c r="B58" s="187" t="s">
        <v>69</v>
      </c>
      <c r="C58" s="188" t="s">
        <v>70</v>
      </c>
      <c r="D58" s="189"/>
      <c r="E58" s="189"/>
      <c r="F58" s="198" t="s">
        <v>24</v>
      </c>
      <c r="G58" s="190"/>
      <c r="H58" s="190"/>
      <c r="I58" s="190">
        <f>'SO-01 02 Pol'!G50</f>
        <v>0</v>
      </c>
      <c r="J58" s="195" t="str">
        <f>IF(I73=0,"",I58/I73*100)</f>
        <v/>
      </c>
    </row>
    <row r="59" spans="1:10" ht="36.75" customHeight="1" x14ac:dyDescent="0.2">
      <c r="A59" s="182"/>
      <c r="B59" s="187" t="s">
        <v>71</v>
      </c>
      <c r="C59" s="188" t="s">
        <v>72</v>
      </c>
      <c r="D59" s="189"/>
      <c r="E59" s="189"/>
      <c r="F59" s="198" t="s">
        <v>24</v>
      </c>
      <c r="G59" s="190"/>
      <c r="H59" s="190"/>
      <c r="I59" s="190">
        <f>'SO-01 02 Pol'!G54</f>
        <v>0</v>
      </c>
      <c r="J59" s="195" t="str">
        <f>IF(I73=0,"",I59/I73*100)</f>
        <v/>
      </c>
    </row>
    <row r="60" spans="1:10" ht="36.75" customHeight="1" x14ac:dyDescent="0.2">
      <c r="A60" s="182"/>
      <c r="B60" s="187" t="s">
        <v>73</v>
      </c>
      <c r="C60" s="188" t="s">
        <v>74</v>
      </c>
      <c r="D60" s="189"/>
      <c r="E60" s="189"/>
      <c r="F60" s="198" t="s">
        <v>24</v>
      </c>
      <c r="G60" s="190"/>
      <c r="H60" s="190"/>
      <c r="I60" s="190">
        <f>'SO-01 02 Pol'!G61</f>
        <v>0</v>
      </c>
      <c r="J60" s="195" t="str">
        <f>IF(I73=0,"",I60/I73*100)</f>
        <v/>
      </c>
    </row>
    <row r="61" spans="1:10" ht="36.75" customHeight="1" x14ac:dyDescent="0.2">
      <c r="A61" s="182"/>
      <c r="B61" s="187" t="s">
        <v>75</v>
      </c>
      <c r="C61" s="188" t="s">
        <v>76</v>
      </c>
      <c r="D61" s="189"/>
      <c r="E61" s="189"/>
      <c r="F61" s="198" t="s">
        <v>24</v>
      </c>
      <c r="G61" s="190"/>
      <c r="H61" s="190"/>
      <c r="I61" s="190">
        <f>'SO-01 01 Pol'!G38</f>
        <v>0</v>
      </c>
      <c r="J61" s="195" t="str">
        <f>IF(I73=0,"",I61/I73*100)</f>
        <v/>
      </c>
    </row>
    <row r="62" spans="1:10" ht="36.75" customHeight="1" x14ac:dyDescent="0.2">
      <c r="A62" s="182"/>
      <c r="B62" s="187" t="s">
        <v>77</v>
      </c>
      <c r="C62" s="188" t="s">
        <v>78</v>
      </c>
      <c r="D62" s="189"/>
      <c r="E62" s="189"/>
      <c r="F62" s="198" t="s">
        <v>24</v>
      </c>
      <c r="G62" s="190"/>
      <c r="H62" s="190"/>
      <c r="I62" s="190">
        <f>'SO-01 01 Pol'!G40</f>
        <v>0</v>
      </c>
      <c r="J62" s="195" t="str">
        <f>IF(I73=0,"",I62/I73*100)</f>
        <v/>
      </c>
    </row>
    <row r="63" spans="1:10" ht="36.75" customHeight="1" x14ac:dyDescent="0.2">
      <c r="A63" s="182"/>
      <c r="B63" s="187" t="s">
        <v>79</v>
      </c>
      <c r="C63" s="188" t="s">
        <v>80</v>
      </c>
      <c r="D63" s="189"/>
      <c r="E63" s="189"/>
      <c r="F63" s="198" t="s">
        <v>24</v>
      </c>
      <c r="G63" s="190"/>
      <c r="H63" s="190"/>
      <c r="I63" s="190">
        <f>'SO-01 01 Pol'!G43</f>
        <v>0</v>
      </c>
      <c r="J63" s="195" t="str">
        <f>IF(I73=0,"",I63/I73*100)</f>
        <v/>
      </c>
    </row>
    <row r="64" spans="1:10" ht="36.75" customHeight="1" x14ac:dyDescent="0.2">
      <c r="A64" s="182"/>
      <c r="B64" s="187" t="s">
        <v>81</v>
      </c>
      <c r="C64" s="188" t="s">
        <v>82</v>
      </c>
      <c r="D64" s="189"/>
      <c r="E64" s="189"/>
      <c r="F64" s="198" t="s">
        <v>24</v>
      </c>
      <c r="G64" s="190"/>
      <c r="H64" s="190"/>
      <c r="I64" s="190">
        <f>'SO-01 02 Pol'!G82</f>
        <v>0</v>
      </c>
      <c r="J64" s="195" t="str">
        <f>IF(I73=0,"",I64/I73*100)</f>
        <v/>
      </c>
    </row>
    <row r="65" spans="1:10" ht="36.75" customHeight="1" x14ac:dyDescent="0.2">
      <c r="A65" s="182"/>
      <c r="B65" s="187" t="s">
        <v>83</v>
      </c>
      <c r="C65" s="188" t="s">
        <v>84</v>
      </c>
      <c r="D65" s="189"/>
      <c r="E65" s="189"/>
      <c r="F65" s="198" t="s">
        <v>25</v>
      </c>
      <c r="G65" s="190"/>
      <c r="H65" s="190"/>
      <c r="I65" s="190">
        <f>'SO-01 02 Pol'!G76</f>
        <v>0</v>
      </c>
      <c r="J65" s="195" t="str">
        <f>IF(I73=0,"",I65/I73*100)</f>
        <v/>
      </c>
    </row>
    <row r="66" spans="1:10" ht="36.75" customHeight="1" x14ac:dyDescent="0.2">
      <c r="A66" s="182"/>
      <c r="B66" s="187" t="s">
        <v>85</v>
      </c>
      <c r="C66" s="188" t="s">
        <v>86</v>
      </c>
      <c r="D66" s="189"/>
      <c r="E66" s="189"/>
      <c r="F66" s="198" t="s">
        <v>25</v>
      </c>
      <c r="G66" s="190"/>
      <c r="H66" s="190"/>
      <c r="I66" s="190">
        <f>'SO-01 01 Pol'!G12</f>
        <v>0</v>
      </c>
      <c r="J66" s="195" t="str">
        <f>IF(I73=0,"",I66/I73*100)</f>
        <v/>
      </c>
    </row>
    <row r="67" spans="1:10" ht="36.75" customHeight="1" x14ac:dyDescent="0.2">
      <c r="A67" s="182"/>
      <c r="B67" s="187" t="s">
        <v>87</v>
      </c>
      <c r="C67" s="188" t="s">
        <v>88</v>
      </c>
      <c r="D67" s="189"/>
      <c r="E67" s="189"/>
      <c r="F67" s="198" t="s">
        <v>25</v>
      </c>
      <c r="G67" s="190"/>
      <c r="H67" s="190"/>
      <c r="I67" s="190">
        <f>'SO-01 01 Pol'!G17</f>
        <v>0</v>
      </c>
      <c r="J67" s="195" t="str">
        <f>IF(I73=0,"",I67/I73*100)</f>
        <v/>
      </c>
    </row>
    <row r="68" spans="1:10" ht="36.75" customHeight="1" x14ac:dyDescent="0.2">
      <c r="A68" s="182"/>
      <c r="B68" s="187" t="s">
        <v>89</v>
      </c>
      <c r="C68" s="188" t="s">
        <v>90</v>
      </c>
      <c r="D68" s="189"/>
      <c r="E68" s="189"/>
      <c r="F68" s="198" t="s">
        <v>25</v>
      </c>
      <c r="G68" s="190"/>
      <c r="H68" s="190"/>
      <c r="I68" s="190">
        <f>'SO-01 01 Pol'!G26</f>
        <v>0</v>
      </c>
      <c r="J68" s="195" t="str">
        <f>IF(I73=0,"",I68/I73*100)</f>
        <v/>
      </c>
    </row>
    <row r="69" spans="1:10" ht="36.75" customHeight="1" x14ac:dyDescent="0.2">
      <c r="A69" s="182"/>
      <c r="B69" s="187" t="s">
        <v>91</v>
      </c>
      <c r="C69" s="188" t="s">
        <v>92</v>
      </c>
      <c r="D69" s="189"/>
      <c r="E69" s="189"/>
      <c r="F69" s="198" t="s">
        <v>25</v>
      </c>
      <c r="G69" s="190"/>
      <c r="H69" s="190"/>
      <c r="I69" s="190">
        <f>'SO-01 01 Pol'!G29</f>
        <v>0</v>
      </c>
      <c r="J69" s="195" t="str">
        <f>IF(I73=0,"",I69/I73*100)</f>
        <v/>
      </c>
    </row>
    <row r="70" spans="1:10" ht="36.75" customHeight="1" x14ac:dyDescent="0.2">
      <c r="A70" s="182"/>
      <c r="B70" s="187" t="s">
        <v>93</v>
      </c>
      <c r="C70" s="188" t="s">
        <v>94</v>
      </c>
      <c r="D70" s="189"/>
      <c r="E70" s="189"/>
      <c r="F70" s="198" t="s">
        <v>25</v>
      </c>
      <c r="G70" s="190"/>
      <c r="H70" s="190"/>
      <c r="I70" s="190">
        <f>'SO-01 02 Pol'!G70</f>
        <v>0</v>
      </c>
      <c r="J70" s="195" t="str">
        <f>IF(I73=0,"",I70/I73*100)</f>
        <v/>
      </c>
    </row>
    <row r="71" spans="1:10" ht="36.75" customHeight="1" x14ac:dyDescent="0.2">
      <c r="A71" s="182"/>
      <c r="B71" s="187" t="s">
        <v>95</v>
      </c>
      <c r="C71" s="188" t="s">
        <v>96</v>
      </c>
      <c r="D71" s="189"/>
      <c r="E71" s="189"/>
      <c r="F71" s="198" t="s">
        <v>25</v>
      </c>
      <c r="G71" s="190"/>
      <c r="H71" s="190"/>
      <c r="I71" s="190">
        <f>'SO-01 01 Pol'!G34</f>
        <v>0</v>
      </c>
      <c r="J71" s="195" t="str">
        <f>IF(I73=0,"",I71/I73*100)</f>
        <v/>
      </c>
    </row>
    <row r="72" spans="1:10" ht="36.75" customHeight="1" x14ac:dyDescent="0.2">
      <c r="A72" s="182"/>
      <c r="B72" s="187" t="s">
        <v>97</v>
      </c>
      <c r="C72" s="188" t="s">
        <v>98</v>
      </c>
      <c r="D72" s="189"/>
      <c r="E72" s="189"/>
      <c r="F72" s="198" t="s">
        <v>99</v>
      </c>
      <c r="G72" s="190"/>
      <c r="H72" s="190"/>
      <c r="I72" s="190">
        <f>'SO-01 01 Pol'!G66</f>
        <v>0</v>
      </c>
      <c r="J72" s="195" t="str">
        <f>IF(I73=0,"",I72/I73*100)</f>
        <v/>
      </c>
    </row>
    <row r="73" spans="1:10" ht="25.5" customHeight="1" x14ac:dyDescent="0.2">
      <c r="A73" s="183"/>
      <c r="B73" s="191" t="s">
        <v>1</v>
      </c>
      <c r="C73" s="192"/>
      <c r="D73" s="193"/>
      <c r="E73" s="193"/>
      <c r="F73" s="199"/>
      <c r="G73" s="194"/>
      <c r="H73" s="194"/>
      <c r="I73" s="194">
        <f>SUM(I56:I72)</f>
        <v>0</v>
      </c>
      <c r="J73" s="196">
        <f>SUM(J56:J72)</f>
        <v>0</v>
      </c>
    </row>
    <row r="74" spans="1:10" x14ac:dyDescent="0.2">
      <c r="F74" s="134"/>
      <c r="G74" s="134"/>
      <c r="H74" s="134"/>
      <c r="I74" s="134"/>
      <c r="J74" s="197"/>
    </row>
    <row r="75" spans="1:10" x14ac:dyDescent="0.2">
      <c r="F75" s="134"/>
      <c r="G75" s="134"/>
      <c r="H75" s="134"/>
      <c r="I75" s="134"/>
      <c r="J75" s="197"/>
    </row>
    <row r="76" spans="1:10" x14ac:dyDescent="0.2">
      <c r="F76" s="134"/>
      <c r="G76" s="134"/>
      <c r="H76" s="134"/>
      <c r="I76" s="134"/>
      <c r="J76" s="197"/>
    </row>
  </sheetData>
  <sheetProtection algorithmName="SHA-512" hashValue="UKTIC+87BuhiJbelgFZ+yTj2QTqjZcdRKsnC/qIVKkR4mRPaM1M++E5tUX3jCEfM1K6RpPw5a4L+StGvHrCwWg==" saltValue="9A+ub5ppdhomvc9Ltp8mi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9:E69"/>
    <mergeCell ref="C70:E70"/>
    <mergeCell ref="C71:E71"/>
    <mergeCell ref="C72:E72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B47:J47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3" t="s">
        <v>6</v>
      </c>
      <c r="B1" s="103"/>
      <c r="C1" s="104"/>
      <c r="D1" s="103"/>
      <c r="E1" s="103"/>
      <c r="F1" s="103"/>
      <c r="G1" s="103"/>
    </row>
    <row r="2" spans="1:7" ht="24.95" customHeight="1" x14ac:dyDescent="0.2">
      <c r="A2" s="50" t="s">
        <v>7</v>
      </c>
      <c r="B2" s="49"/>
      <c r="C2" s="105"/>
      <c r="D2" s="105"/>
      <c r="E2" s="105"/>
      <c r="F2" s="105"/>
      <c r="G2" s="106"/>
    </row>
    <row r="3" spans="1:7" ht="24.95" customHeight="1" x14ac:dyDescent="0.2">
      <c r="A3" s="50" t="s">
        <v>8</v>
      </c>
      <c r="B3" s="49"/>
      <c r="C3" s="105"/>
      <c r="D3" s="105"/>
      <c r="E3" s="105"/>
      <c r="F3" s="105"/>
      <c r="G3" s="106"/>
    </row>
    <row r="4" spans="1:7" ht="24.95" customHeight="1" x14ac:dyDescent="0.2">
      <c r="A4" s="50" t="s">
        <v>9</v>
      </c>
      <c r="B4" s="49"/>
      <c r="C4" s="105"/>
      <c r="D4" s="105"/>
      <c r="E4" s="105"/>
      <c r="F4" s="105"/>
      <c r="G4" s="106"/>
    </row>
    <row r="5" spans="1:7" x14ac:dyDescent="0.2">
      <c r="B5" s="4"/>
      <c r="C5" s="5"/>
      <c r="D5" s="6"/>
    </row>
  </sheetData>
  <sheetProtection algorithmName="SHA-512" hashValue="ERuBcQPUXtvmgSHOhAR0MpQ5SZvVNsBSP9YA87E5TkLX/erJ9cAfHS8ae5AkmNR52SujAF1XTuCs2sM0KhD/kA==" saltValue="rMqJV3SkpDr/RH/IcC9Eb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15" sqref="F115"/>
    </sheetView>
  </sheetViews>
  <sheetFormatPr defaultRowHeight="12.75" outlineLevelRow="3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1" t="s">
        <v>102</v>
      </c>
      <c r="B1" s="201"/>
      <c r="C1" s="201"/>
      <c r="D1" s="201"/>
      <c r="E1" s="201"/>
      <c r="F1" s="201"/>
      <c r="G1" s="201"/>
      <c r="AG1" t="s">
        <v>103</v>
      </c>
    </row>
    <row r="2" spans="1:60" ht="24.95" customHeight="1" x14ac:dyDescent="0.2">
      <c r="A2" s="202" t="s">
        <v>7</v>
      </c>
      <c r="B2" s="49" t="s">
        <v>41</v>
      </c>
      <c r="C2" s="205" t="s">
        <v>42</v>
      </c>
      <c r="D2" s="203"/>
      <c r="E2" s="203"/>
      <c r="F2" s="203"/>
      <c r="G2" s="204"/>
      <c r="AG2" t="s">
        <v>104</v>
      </c>
    </row>
    <row r="3" spans="1:60" ht="24.95" customHeight="1" x14ac:dyDescent="0.2">
      <c r="A3" s="202" t="s">
        <v>8</v>
      </c>
      <c r="B3" s="49" t="s">
        <v>47</v>
      </c>
      <c r="C3" s="205" t="s">
        <v>48</v>
      </c>
      <c r="D3" s="203"/>
      <c r="E3" s="203"/>
      <c r="F3" s="203"/>
      <c r="G3" s="204"/>
      <c r="AC3" s="180" t="s">
        <v>104</v>
      </c>
      <c r="AG3" t="s">
        <v>105</v>
      </c>
    </row>
    <row r="4" spans="1:60" ht="24.95" customHeight="1" x14ac:dyDescent="0.2">
      <c r="A4" s="206" t="s">
        <v>9</v>
      </c>
      <c r="B4" s="207" t="s">
        <v>49</v>
      </c>
      <c r="C4" s="208" t="s">
        <v>50</v>
      </c>
      <c r="D4" s="209"/>
      <c r="E4" s="209"/>
      <c r="F4" s="209"/>
      <c r="G4" s="210"/>
      <c r="AG4" t="s">
        <v>106</v>
      </c>
    </row>
    <row r="5" spans="1:60" x14ac:dyDescent="0.2">
      <c r="D5" s="10"/>
    </row>
    <row r="6" spans="1:60" ht="38.25" x14ac:dyDescent="0.2">
      <c r="A6" s="212" t="s">
        <v>107</v>
      </c>
      <c r="B6" s="214" t="s">
        <v>108</v>
      </c>
      <c r="C6" s="214" t="s">
        <v>109</v>
      </c>
      <c r="D6" s="213" t="s">
        <v>110</v>
      </c>
      <c r="E6" s="212" t="s">
        <v>111</v>
      </c>
      <c r="F6" s="211" t="s">
        <v>112</v>
      </c>
      <c r="G6" s="212" t="s">
        <v>29</v>
      </c>
      <c r="H6" s="215" t="s">
        <v>30</v>
      </c>
      <c r="I6" s="215" t="s">
        <v>113</v>
      </c>
      <c r="J6" s="215" t="s">
        <v>31</v>
      </c>
      <c r="K6" s="215" t="s">
        <v>114</v>
      </c>
      <c r="L6" s="215" t="s">
        <v>115</v>
      </c>
      <c r="M6" s="215" t="s">
        <v>116</v>
      </c>
      <c r="N6" s="215" t="s">
        <v>117</v>
      </c>
      <c r="O6" s="215" t="s">
        <v>118</v>
      </c>
      <c r="P6" s="215" t="s">
        <v>119</v>
      </c>
      <c r="Q6" s="215" t="s">
        <v>120</v>
      </c>
      <c r="R6" s="215" t="s">
        <v>121</v>
      </c>
      <c r="S6" s="215" t="s">
        <v>122</v>
      </c>
      <c r="T6" s="215" t="s">
        <v>123</v>
      </c>
      <c r="U6" s="215" t="s">
        <v>124</v>
      </c>
      <c r="V6" s="215" t="s">
        <v>125</v>
      </c>
      <c r="W6" s="215" t="s">
        <v>126</v>
      </c>
      <c r="X6" s="215" t="s">
        <v>127</v>
      </c>
      <c r="Y6" s="215" t="s">
        <v>128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30" t="s">
        <v>129</v>
      </c>
      <c r="B8" s="231" t="s">
        <v>65</v>
      </c>
      <c r="C8" s="255" t="s">
        <v>66</v>
      </c>
      <c r="D8" s="232"/>
      <c r="E8" s="233"/>
      <c r="F8" s="234"/>
      <c r="G8" s="234">
        <f>SUMIF(AG9:AG11,"&lt;&gt;NOR",G9:G11)</f>
        <v>0</v>
      </c>
      <c r="H8" s="234"/>
      <c r="I8" s="234">
        <f>SUM(I9:I11)</f>
        <v>0</v>
      </c>
      <c r="J8" s="234"/>
      <c r="K8" s="234">
        <f>SUM(K9:K11)</f>
        <v>253327.2</v>
      </c>
      <c r="L8" s="234"/>
      <c r="M8" s="234">
        <f>SUM(M9:M11)</f>
        <v>0</v>
      </c>
      <c r="N8" s="233"/>
      <c r="O8" s="233">
        <f>SUM(O9:O11)</f>
        <v>0</v>
      </c>
      <c r="P8" s="233"/>
      <c r="Q8" s="233">
        <f>SUM(Q9:Q11)</f>
        <v>0</v>
      </c>
      <c r="R8" s="234"/>
      <c r="S8" s="234"/>
      <c r="T8" s="235"/>
      <c r="U8" s="229"/>
      <c r="V8" s="229">
        <f>SUM(V9:V11)</f>
        <v>78.25</v>
      </c>
      <c r="W8" s="229"/>
      <c r="X8" s="229"/>
      <c r="Y8" s="229"/>
      <c r="AG8" t="s">
        <v>130</v>
      </c>
    </row>
    <row r="9" spans="1:60" ht="22.5" outlineLevel="1" x14ac:dyDescent="0.2">
      <c r="A9" s="237">
        <v>1</v>
      </c>
      <c r="B9" s="238" t="s">
        <v>131</v>
      </c>
      <c r="C9" s="256" t="s">
        <v>132</v>
      </c>
      <c r="D9" s="239" t="s">
        <v>133</v>
      </c>
      <c r="E9" s="240">
        <v>57.12</v>
      </c>
      <c r="F9" s="241"/>
      <c r="G9" s="242">
        <f>ROUND(E9*F9,2)</f>
        <v>0</v>
      </c>
      <c r="H9" s="241">
        <v>0</v>
      </c>
      <c r="I9" s="242">
        <f>ROUND(E9*H9,2)</f>
        <v>0</v>
      </c>
      <c r="J9" s="241">
        <v>4435</v>
      </c>
      <c r="K9" s="242">
        <f>ROUND(E9*J9,2)</f>
        <v>253327.2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134</v>
      </c>
      <c r="S9" s="242" t="s">
        <v>135</v>
      </c>
      <c r="T9" s="243" t="s">
        <v>135</v>
      </c>
      <c r="U9" s="226">
        <v>1.37</v>
      </c>
      <c r="V9" s="226">
        <f>ROUND(E9*U9,2)</f>
        <v>78.25</v>
      </c>
      <c r="W9" s="226"/>
      <c r="X9" s="226" t="s">
        <v>136</v>
      </c>
      <c r="Y9" s="226" t="s">
        <v>137</v>
      </c>
      <c r="Z9" s="216"/>
      <c r="AA9" s="216"/>
      <c r="AB9" s="216"/>
      <c r="AC9" s="216"/>
      <c r="AD9" s="216"/>
      <c r="AE9" s="216"/>
      <c r="AF9" s="216"/>
      <c r="AG9" s="216" t="s">
        <v>138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ht="22.5" outlineLevel="2" x14ac:dyDescent="0.2">
      <c r="A10" s="223"/>
      <c r="B10" s="224"/>
      <c r="C10" s="257" t="s">
        <v>139</v>
      </c>
      <c r="D10" s="245"/>
      <c r="E10" s="245"/>
      <c r="F10" s="245"/>
      <c r="G10" s="245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140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44" t="str">
        <f>C10</f>
        <v>korytech vodotečí, melioračních kanálech s přemístěním suti na hromady na vzdálenost do 20 m nebo s naložením na dopravní prostředek,</v>
      </c>
      <c r="BB10" s="216"/>
      <c r="BC10" s="216"/>
      <c r="BD10" s="216"/>
      <c r="BE10" s="216"/>
      <c r="BF10" s="216"/>
      <c r="BG10" s="216"/>
      <c r="BH10" s="216"/>
    </row>
    <row r="11" spans="1:60" outlineLevel="2" x14ac:dyDescent="0.2">
      <c r="A11" s="223"/>
      <c r="B11" s="224"/>
      <c r="C11" s="258" t="s">
        <v>141</v>
      </c>
      <c r="D11" s="227"/>
      <c r="E11" s="228">
        <v>57.12</v>
      </c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142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x14ac:dyDescent="0.2">
      <c r="A12" s="230" t="s">
        <v>129</v>
      </c>
      <c r="B12" s="231" t="s">
        <v>85</v>
      </c>
      <c r="C12" s="255" t="s">
        <v>86</v>
      </c>
      <c r="D12" s="232"/>
      <c r="E12" s="233"/>
      <c r="F12" s="234"/>
      <c r="G12" s="234">
        <f>SUMIF(AG13:AG16,"&lt;&gt;NOR",G13:G16)</f>
        <v>0</v>
      </c>
      <c r="H12" s="234"/>
      <c r="I12" s="234">
        <f>SUM(I13:I16)</f>
        <v>2238.8200000000002</v>
      </c>
      <c r="J12" s="234"/>
      <c r="K12" s="234">
        <f>SUM(K13:K16)</f>
        <v>82669.260000000009</v>
      </c>
      <c r="L12" s="234"/>
      <c r="M12" s="234">
        <f>SUM(M13:M16)</f>
        <v>0</v>
      </c>
      <c r="N12" s="233"/>
      <c r="O12" s="233">
        <f>SUM(O13:O16)</f>
        <v>0.08</v>
      </c>
      <c r="P12" s="233"/>
      <c r="Q12" s="233">
        <f>SUM(Q13:Q16)</f>
        <v>13.46</v>
      </c>
      <c r="R12" s="234"/>
      <c r="S12" s="234"/>
      <c r="T12" s="235"/>
      <c r="U12" s="229"/>
      <c r="V12" s="229">
        <f>SUM(V13:V16)</f>
        <v>112.55000000000001</v>
      </c>
      <c r="W12" s="229"/>
      <c r="X12" s="229"/>
      <c r="Y12" s="229"/>
      <c r="AG12" t="s">
        <v>130</v>
      </c>
    </row>
    <row r="13" spans="1:60" ht="22.5" outlineLevel="1" x14ac:dyDescent="0.2">
      <c r="A13" s="237">
        <v>2</v>
      </c>
      <c r="B13" s="238" t="s">
        <v>143</v>
      </c>
      <c r="C13" s="256" t="s">
        <v>144</v>
      </c>
      <c r="D13" s="239" t="s">
        <v>145</v>
      </c>
      <c r="E13" s="240">
        <v>484</v>
      </c>
      <c r="F13" s="241"/>
      <c r="G13" s="242">
        <f>ROUND(E13*F13,2)</f>
        <v>0</v>
      </c>
      <c r="H13" s="241">
        <v>0</v>
      </c>
      <c r="I13" s="242">
        <f>ROUND(E13*H13,2)</f>
        <v>0</v>
      </c>
      <c r="J13" s="241">
        <v>98.5</v>
      </c>
      <c r="K13" s="242">
        <f>ROUND(E13*J13,2)</f>
        <v>47674</v>
      </c>
      <c r="L13" s="242">
        <v>21</v>
      </c>
      <c r="M13" s="242">
        <f>G13*(1+L13/100)</f>
        <v>0</v>
      </c>
      <c r="N13" s="240">
        <v>0</v>
      </c>
      <c r="O13" s="240">
        <f>ROUND(E13*N13,2)</f>
        <v>0</v>
      </c>
      <c r="P13" s="240">
        <v>1.4E-2</v>
      </c>
      <c r="Q13" s="240">
        <f>ROUND(E13*P13,2)</f>
        <v>6.78</v>
      </c>
      <c r="R13" s="242" t="s">
        <v>146</v>
      </c>
      <c r="S13" s="242" t="s">
        <v>135</v>
      </c>
      <c r="T13" s="243" t="s">
        <v>135</v>
      </c>
      <c r="U13" s="226">
        <v>0.128</v>
      </c>
      <c r="V13" s="226">
        <f>ROUND(E13*U13,2)</f>
        <v>61.95</v>
      </c>
      <c r="W13" s="226"/>
      <c r="X13" s="226" t="s">
        <v>136</v>
      </c>
      <c r="Y13" s="226" t="s">
        <v>137</v>
      </c>
      <c r="Z13" s="216"/>
      <c r="AA13" s="216"/>
      <c r="AB13" s="216"/>
      <c r="AC13" s="216"/>
      <c r="AD13" s="216"/>
      <c r="AE13" s="216"/>
      <c r="AF13" s="216"/>
      <c r="AG13" s="216" t="s">
        <v>138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16"/>
      <c r="BB13" s="216"/>
      <c r="BC13" s="216"/>
      <c r="BD13" s="216"/>
      <c r="BE13" s="216"/>
      <c r="BF13" s="216"/>
      <c r="BG13" s="216"/>
      <c r="BH13" s="216"/>
    </row>
    <row r="14" spans="1:60" outlineLevel="2" x14ac:dyDescent="0.2">
      <c r="A14" s="223"/>
      <c r="B14" s="224"/>
      <c r="C14" s="258" t="s">
        <v>147</v>
      </c>
      <c r="D14" s="227"/>
      <c r="E14" s="228">
        <v>484</v>
      </c>
      <c r="F14" s="226"/>
      <c r="G14" s="226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142</v>
      </c>
      <c r="AH14" s="216"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37">
        <v>3</v>
      </c>
      <c r="B15" s="238" t="s">
        <v>148</v>
      </c>
      <c r="C15" s="256" t="s">
        <v>149</v>
      </c>
      <c r="D15" s="239" t="s">
        <v>150</v>
      </c>
      <c r="E15" s="240">
        <v>477.36</v>
      </c>
      <c r="F15" s="241"/>
      <c r="G15" s="242">
        <f>ROUND(E15*F15,2)</f>
        <v>0</v>
      </c>
      <c r="H15" s="241">
        <v>4.6900000000000004</v>
      </c>
      <c r="I15" s="242">
        <f>ROUND(E15*H15,2)</f>
        <v>2238.8200000000002</v>
      </c>
      <c r="J15" s="241">
        <v>73.31</v>
      </c>
      <c r="K15" s="242">
        <f>ROUND(E15*J15,2)</f>
        <v>34995.26</v>
      </c>
      <c r="L15" s="242">
        <v>21</v>
      </c>
      <c r="M15" s="242">
        <f>G15*(1+L15/100)</f>
        <v>0</v>
      </c>
      <c r="N15" s="240">
        <v>1.6000000000000001E-4</v>
      </c>
      <c r="O15" s="240">
        <f>ROUND(E15*N15,2)</f>
        <v>0.08</v>
      </c>
      <c r="P15" s="240">
        <v>1.4E-2</v>
      </c>
      <c r="Q15" s="240">
        <f>ROUND(E15*P15,2)</f>
        <v>6.68</v>
      </c>
      <c r="R15" s="242" t="s">
        <v>146</v>
      </c>
      <c r="S15" s="242" t="s">
        <v>135</v>
      </c>
      <c r="T15" s="243" t="s">
        <v>135</v>
      </c>
      <c r="U15" s="226">
        <v>0.106</v>
      </c>
      <c r="V15" s="226">
        <f>ROUND(E15*U15,2)</f>
        <v>50.6</v>
      </c>
      <c r="W15" s="226"/>
      <c r="X15" s="226" t="s">
        <v>136</v>
      </c>
      <c r="Y15" s="226" t="s">
        <v>137</v>
      </c>
      <c r="Z15" s="216"/>
      <c r="AA15" s="216"/>
      <c r="AB15" s="216"/>
      <c r="AC15" s="216"/>
      <c r="AD15" s="216"/>
      <c r="AE15" s="216"/>
      <c r="AF15" s="216"/>
      <c r="AG15" s="216" t="s">
        <v>138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2" x14ac:dyDescent="0.2">
      <c r="A16" s="223"/>
      <c r="B16" s="224"/>
      <c r="C16" s="258" t="s">
        <v>151</v>
      </c>
      <c r="D16" s="227"/>
      <c r="E16" s="228">
        <v>477.36</v>
      </c>
      <c r="F16" s="226"/>
      <c r="G16" s="226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142</v>
      </c>
      <c r="AH16" s="216"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x14ac:dyDescent="0.2">
      <c r="A17" s="230" t="s">
        <v>129</v>
      </c>
      <c r="B17" s="231" t="s">
        <v>87</v>
      </c>
      <c r="C17" s="255" t="s">
        <v>88</v>
      </c>
      <c r="D17" s="232"/>
      <c r="E17" s="233"/>
      <c r="F17" s="234"/>
      <c r="G17" s="234">
        <f>SUMIF(AG18:AG25,"&lt;&gt;NOR",G18:G25)</f>
        <v>0</v>
      </c>
      <c r="H17" s="234"/>
      <c r="I17" s="234">
        <f>SUM(I18:I25)</f>
        <v>0</v>
      </c>
      <c r="J17" s="234"/>
      <c r="K17" s="234">
        <f>SUM(K18:K25)</f>
        <v>11226.239999999998</v>
      </c>
      <c r="L17" s="234"/>
      <c r="M17" s="234">
        <f>SUM(M18:M25)</f>
        <v>0</v>
      </c>
      <c r="N17" s="233"/>
      <c r="O17" s="233">
        <f>SUM(O18:O25)</f>
        <v>0</v>
      </c>
      <c r="P17" s="233"/>
      <c r="Q17" s="233">
        <f>SUM(Q18:Q25)</f>
        <v>0.57000000000000006</v>
      </c>
      <c r="R17" s="234"/>
      <c r="S17" s="234"/>
      <c r="T17" s="235"/>
      <c r="U17" s="229"/>
      <c r="V17" s="229">
        <f>SUM(V18:V25)</f>
        <v>13.879999999999999</v>
      </c>
      <c r="W17" s="229"/>
      <c r="X17" s="229"/>
      <c r="Y17" s="229"/>
      <c r="AG17" t="s">
        <v>130</v>
      </c>
    </row>
    <row r="18" spans="1:60" outlineLevel="1" x14ac:dyDescent="0.2">
      <c r="A18" s="237">
        <v>4</v>
      </c>
      <c r="B18" s="238" t="s">
        <v>152</v>
      </c>
      <c r="C18" s="256" t="s">
        <v>153</v>
      </c>
      <c r="D18" s="239" t="s">
        <v>145</v>
      </c>
      <c r="E18" s="240">
        <v>120</v>
      </c>
      <c r="F18" s="241"/>
      <c r="G18" s="242">
        <f>ROUND(E18*F18,2)</f>
        <v>0</v>
      </c>
      <c r="H18" s="241">
        <v>0</v>
      </c>
      <c r="I18" s="242">
        <f>ROUND(E18*H18,2)</f>
        <v>0</v>
      </c>
      <c r="J18" s="241">
        <v>35.4</v>
      </c>
      <c r="K18" s="242">
        <f>ROUND(E18*J18,2)</f>
        <v>4248</v>
      </c>
      <c r="L18" s="242">
        <v>21</v>
      </c>
      <c r="M18" s="242">
        <f>G18*(1+L18/100)</f>
        <v>0</v>
      </c>
      <c r="N18" s="240">
        <v>0</v>
      </c>
      <c r="O18" s="240">
        <f>ROUND(E18*N18,2)</f>
        <v>0</v>
      </c>
      <c r="P18" s="240">
        <v>2.0500000000000002E-3</v>
      </c>
      <c r="Q18" s="240">
        <f>ROUND(E18*P18,2)</f>
        <v>0.25</v>
      </c>
      <c r="R18" s="242" t="s">
        <v>154</v>
      </c>
      <c r="S18" s="242" t="s">
        <v>135</v>
      </c>
      <c r="T18" s="243" t="s">
        <v>135</v>
      </c>
      <c r="U18" s="226">
        <v>4.5999999999999999E-2</v>
      </c>
      <c r="V18" s="226">
        <f>ROUND(E18*U18,2)</f>
        <v>5.52</v>
      </c>
      <c r="W18" s="226"/>
      <c r="X18" s="226" t="s">
        <v>136</v>
      </c>
      <c r="Y18" s="226" t="s">
        <v>137</v>
      </c>
      <c r="Z18" s="216"/>
      <c r="AA18" s="216"/>
      <c r="AB18" s="216"/>
      <c r="AC18" s="216"/>
      <c r="AD18" s="216"/>
      <c r="AE18" s="216"/>
      <c r="AF18" s="216"/>
      <c r="AG18" s="216" t="s">
        <v>138</v>
      </c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2" x14ac:dyDescent="0.2">
      <c r="A19" s="223"/>
      <c r="B19" s="224"/>
      <c r="C19" s="258" t="s">
        <v>155</v>
      </c>
      <c r="D19" s="227"/>
      <c r="E19" s="228">
        <v>120</v>
      </c>
      <c r="F19" s="226"/>
      <c r="G19" s="226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142</v>
      </c>
      <c r="AH19" s="216"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outlineLevel="1" x14ac:dyDescent="0.2">
      <c r="A20" s="237">
        <v>5</v>
      </c>
      <c r="B20" s="238" t="s">
        <v>156</v>
      </c>
      <c r="C20" s="256" t="s">
        <v>157</v>
      </c>
      <c r="D20" s="239" t="s">
        <v>145</v>
      </c>
      <c r="E20" s="240">
        <v>52</v>
      </c>
      <c r="F20" s="241"/>
      <c r="G20" s="242">
        <f>ROUND(E20*F20,2)</f>
        <v>0</v>
      </c>
      <c r="H20" s="241">
        <v>0</v>
      </c>
      <c r="I20" s="242">
        <f>ROUND(E20*H20,2)</f>
        <v>0</v>
      </c>
      <c r="J20" s="241">
        <v>57.6</v>
      </c>
      <c r="K20" s="242">
        <f>ROUND(E20*J20,2)</f>
        <v>2995.2</v>
      </c>
      <c r="L20" s="242">
        <v>21</v>
      </c>
      <c r="M20" s="242">
        <f>G20*(1+L20/100)</f>
        <v>0</v>
      </c>
      <c r="N20" s="240">
        <v>0</v>
      </c>
      <c r="O20" s="240">
        <f>ROUND(E20*N20,2)</f>
        <v>0</v>
      </c>
      <c r="P20" s="240">
        <v>3.3600000000000001E-3</v>
      </c>
      <c r="Q20" s="240">
        <f>ROUND(E20*P20,2)</f>
        <v>0.17</v>
      </c>
      <c r="R20" s="242" t="s">
        <v>154</v>
      </c>
      <c r="S20" s="242" t="s">
        <v>135</v>
      </c>
      <c r="T20" s="243" t="s">
        <v>135</v>
      </c>
      <c r="U20" s="226">
        <v>6.9000000000000006E-2</v>
      </c>
      <c r="V20" s="226">
        <f>ROUND(E20*U20,2)</f>
        <v>3.59</v>
      </c>
      <c r="W20" s="226"/>
      <c r="X20" s="226" t="s">
        <v>136</v>
      </c>
      <c r="Y20" s="226" t="s">
        <v>137</v>
      </c>
      <c r="Z20" s="216"/>
      <c r="AA20" s="216"/>
      <c r="AB20" s="216"/>
      <c r="AC20" s="216"/>
      <c r="AD20" s="216"/>
      <c r="AE20" s="216"/>
      <c r="AF20" s="216"/>
      <c r="AG20" s="216" t="s">
        <v>138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2" x14ac:dyDescent="0.2">
      <c r="A21" s="223"/>
      <c r="B21" s="224"/>
      <c r="C21" s="258" t="s">
        <v>158</v>
      </c>
      <c r="D21" s="227"/>
      <c r="E21" s="228">
        <v>52</v>
      </c>
      <c r="F21" s="226"/>
      <c r="G21" s="226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6"/>
      <c r="AA21" s="216"/>
      <c r="AB21" s="216"/>
      <c r="AC21" s="216"/>
      <c r="AD21" s="216"/>
      <c r="AE21" s="216"/>
      <c r="AF21" s="216"/>
      <c r="AG21" s="216" t="s">
        <v>142</v>
      </c>
      <c r="AH21" s="216"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outlineLevel="1" x14ac:dyDescent="0.2">
      <c r="A22" s="237">
        <v>6</v>
      </c>
      <c r="B22" s="238" t="s">
        <v>159</v>
      </c>
      <c r="C22" s="256" t="s">
        <v>160</v>
      </c>
      <c r="D22" s="239" t="s">
        <v>145</v>
      </c>
      <c r="E22" s="240">
        <v>34.1</v>
      </c>
      <c r="F22" s="241"/>
      <c r="G22" s="242">
        <f>ROUND(E22*F22,2)</f>
        <v>0</v>
      </c>
      <c r="H22" s="241">
        <v>0</v>
      </c>
      <c r="I22" s="242">
        <f>ROUND(E22*H22,2)</f>
        <v>0</v>
      </c>
      <c r="J22" s="241">
        <v>86.4</v>
      </c>
      <c r="K22" s="242">
        <f>ROUND(E22*J22,2)</f>
        <v>2946.24</v>
      </c>
      <c r="L22" s="242">
        <v>21</v>
      </c>
      <c r="M22" s="242">
        <f>G22*(1+L22/100)</f>
        <v>0</v>
      </c>
      <c r="N22" s="240">
        <v>0</v>
      </c>
      <c r="O22" s="240">
        <f>ROUND(E22*N22,2)</f>
        <v>0</v>
      </c>
      <c r="P22" s="240">
        <v>2.8700000000000002E-3</v>
      </c>
      <c r="Q22" s="240">
        <f>ROUND(E22*P22,2)</f>
        <v>0.1</v>
      </c>
      <c r="R22" s="242" t="s">
        <v>154</v>
      </c>
      <c r="S22" s="242" t="s">
        <v>135</v>
      </c>
      <c r="T22" s="243" t="s">
        <v>135</v>
      </c>
      <c r="U22" s="226">
        <v>0.10349999999999999</v>
      </c>
      <c r="V22" s="226">
        <f>ROUND(E22*U22,2)</f>
        <v>3.53</v>
      </c>
      <c r="W22" s="226"/>
      <c r="X22" s="226" t="s">
        <v>136</v>
      </c>
      <c r="Y22" s="226" t="s">
        <v>137</v>
      </c>
      <c r="Z22" s="216"/>
      <c r="AA22" s="216"/>
      <c r="AB22" s="216"/>
      <c r="AC22" s="216"/>
      <c r="AD22" s="216"/>
      <c r="AE22" s="216"/>
      <c r="AF22" s="216"/>
      <c r="AG22" s="216" t="s">
        <v>138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2" x14ac:dyDescent="0.2">
      <c r="A23" s="223"/>
      <c r="B23" s="224"/>
      <c r="C23" s="258" t="s">
        <v>161</v>
      </c>
      <c r="D23" s="227"/>
      <c r="E23" s="228">
        <v>34.1</v>
      </c>
      <c r="F23" s="226"/>
      <c r="G23" s="226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142</v>
      </c>
      <c r="AH23" s="216"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1" x14ac:dyDescent="0.2">
      <c r="A24" s="237">
        <v>7</v>
      </c>
      <c r="B24" s="238" t="s">
        <v>162</v>
      </c>
      <c r="C24" s="256" t="s">
        <v>163</v>
      </c>
      <c r="D24" s="239" t="s">
        <v>145</v>
      </c>
      <c r="E24" s="240">
        <v>18</v>
      </c>
      <c r="F24" s="241"/>
      <c r="G24" s="242">
        <f>ROUND(E24*F24,2)</f>
        <v>0</v>
      </c>
      <c r="H24" s="241">
        <v>0</v>
      </c>
      <c r="I24" s="242">
        <f>ROUND(E24*H24,2)</f>
        <v>0</v>
      </c>
      <c r="J24" s="241">
        <v>57.6</v>
      </c>
      <c r="K24" s="242">
        <f>ROUND(E24*J24,2)</f>
        <v>1036.8</v>
      </c>
      <c r="L24" s="242">
        <v>21</v>
      </c>
      <c r="M24" s="242">
        <f>G24*(1+L24/100)</f>
        <v>0</v>
      </c>
      <c r="N24" s="240">
        <v>0</v>
      </c>
      <c r="O24" s="240">
        <f>ROUND(E24*N24,2)</f>
        <v>0</v>
      </c>
      <c r="P24" s="240">
        <v>2.8500000000000001E-3</v>
      </c>
      <c r="Q24" s="240">
        <f>ROUND(E24*P24,2)</f>
        <v>0.05</v>
      </c>
      <c r="R24" s="242" t="s">
        <v>154</v>
      </c>
      <c r="S24" s="242" t="s">
        <v>135</v>
      </c>
      <c r="T24" s="243" t="s">
        <v>135</v>
      </c>
      <c r="U24" s="226">
        <v>6.9000000000000006E-2</v>
      </c>
      <c r="V24" s="226">
        <f>ROUND(E24*U24,2)</f>
        <v>1.24</v>
      </c>
      <c r="W24" s="226"/>
      <c r="X24" s="226" t="s">
        <v>136</v>
      </c>
      <c r="Y24" s="226" t="s">
        <v>137</v>
      </c>
      <c r="Z24" s="216"/>
      <c r="AA24" s="216"/>
      <c r="AB24" s="216"/>
      <c r="AC24" s="216"/>
      <c r="AD24" s="216"/>
      <c r="AE24" s="216"/>
      <c r="AF24" s="216"/>
      <c r="AG24" s="216" t="s">
        <v>138</v>
      </c>
      <c r="AH24" s="216"/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outlineLevel="2" x14ac:dyDescent="0.2">
      <c r="A25" s="223"/>
      <c r="B25" s="224"/>
      <c r="C25" s="258" t="s">
        <v>164</v>
      </c>
      <c r="D25" s="227"/>
      <c r="E25" s="228">
        <v>18</v>
      </c>
      <c r="F25" s="226"/>
      <c r="G25" s="226"/>
      <c r="H25" s="226"/>
      <c r="I25" s="226"/>
      <c r="J25" s="226"/>
      <c r="K25" s="226"/>
      <c r="L25" s="226"/>
      <c r="M25" s="226"/>
      <c r="N25" s="225"/>
      <c r="O25" s="225"/>
      <c r="P25" s="225"/>
      <c r="Q25" s="225"/>
      <c r="R25" s="226"/>
      <c r="S25" s="226"/>
      <c r="T25" s="226"/>
      <c r="U25" s="226"/>
      <c r="V25" s="226"/>
      <c r="W25" s="226"/>
      <c r="X25" s="226"/>
      <c r="Y25" s="226"/>
      <c r="Z25" s="216"/>
      <c r="AA25" s="216"/>
      <c r="AB25" s="216"/>
      <c r="AC25" s="216"/>
      <c r="AD25" s="216"/>
      <c r="AE25" s="216"/>
      <c r="AF25" s="216"/>
      <c r="AG25" s="216" t="s">
        <v>142</v>
      </c>
      <c r="AH25" s="216"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x14ac:dyDescent="0.2">
      <c r="A26" s="230" t="s">
        <v>129</v>
      </c>
      <c r="B26" s="231" t="s">
        <v>89</v>
      </c>
      <c r="C26" s="255" t="s">
        <v>90</v>
      </c>
      <c r="D26" s="232"/>
      <c r="E26" s="233"/>
      <c r="F26" s="234"/>
      <c r="G26" s="234">
        <f>SUMIF(AG27:AG28,"&lt;&gt;NOR",G27:G28)</f>
        <v>0</v>
      </c>
      <c r="H26" s="234"/>
      <c r="I26" s="234">
        <f>SUM(I27:I28)</f>
        <v>0</v>
      </c>
      <c r="J26" s="234"/>
      <c r="K26" s="234">
        <f>SUM(K27:K28)</f>
        <v>16748.490000000002</v>
      </c>
      <c r="L26" s="234"/>
      <c r="M26" s="234">
        <f>SUM(M27:M28)</f>
        <v>0</v>
      </c>
      <c r="N26" s="233"/>
      <c r="O26" s="233">
        <f>SUM(O27:O28)</f>
        <v>0</v>
      </c>
      <c r="P26" s="233"/>
      <c r="Q26" s="233">
        <f>SUM(Q27:Q28)</f>
        <v>5.59</v>
      </c>
      <c r="R26" s="234"/>
      <c r="S26" s="234"/>
      <c r="T26" s="235"/>
      <c r="U26" s="229"/>
      <c r="V26" s="229">
        <f>SUM(V27:V28)</f>
        <v>23.64</v>
      </c>
      <c r="W26" s="229"/>
      <c r="X26" s="229"/>
      <c r="Y26" s="229"/>
      <c r="AG26" t="s">
        <v>130</v>
      </c>
    </row>
    <row r="27" spans="1:60" ht="22.5" outlineLevel="1" x14ac:dyDescent="0.2">
      <c r="A27" s="237">
        <v>8</v>
      </c>
      <c r="B27" s="238" t="s">
        <v>165</v>
      </c>
      <c r="C27" s="256" t="s">
        <v>166</v>
      </c>
      <c r="D27" s="239" t="s">
        <v>150</v>
      </c>
      <c r="E27" s="240">
        <v>254.15</v>
      </c>
      <c r="F27" s="241"/>
      <c r="G27" s="242">
        <f>ROUND(E27*F27,2)</f>
        <v>0</v>
      </c>
      <c r="H27" s="241">
        <v>0</v>
      </c>
      <c r="I27" s="242">
        <f>ROUND(E27*H27,2)</f>
        <v>0</v>
      </c>
      <c r="J27" s="241">
        <v>65.900000000000006</v>
      </c>
      <c r="K27" s="242">
        <f>ROUND(E27*J27,2)</f>
        <v>16748.490000000002</v>
      </c>
      <c r="L27" s="242">
        <v>21</v>
      </c>
      <c r="M27" s="242">
        <f>G27*(1+L27/100)</f>
        <v>0</v>
      </c>
      <c r="N27" s="240">
        <v>0</v>
      </c>
      <c r="O27" s="240">
        <f>ROUND(E27*N27,2)</f>
        <v>0</v>
      </c>
      <c r="P27" s="240">
        <v>2.1999999999999999E-2</v>
      </c>
      <c r="Q27" s="240">
        <f>ROUND(E27*P27,2)</f>
        <v>5.59</v>
      </c>
      <c r="R27" s="242" t="s">
        <v>167</v>
      </c>
      <c r="S27" s="242" t="s">
        <v>135</v>
      </c>
      <c r="T27" s="243" t="s">
        <v>135</v>
      </c>
      <c r="U27" s="226">
        <v>9.2999999999999999E-2</v>
      </c>
      <c r="V27" s="226">
        <f>ROUND(E27*U27,2)</f>
        <v>23.64</v>
      </c>
      <c r="W27" s="226"/>
      <c r="X27" s="226" t="s">
        <v>136</v>
      </c>
      <c r="Y27" s="226" t="s">
        <v>137</v>
      </c>
      <c r="Z27" s="216"/>
      <c r="AA27" s="216"/>
      <c r="AB27" s="216"/>
      <c r="AC27" s="216"/>
      <c r="AD27" s="216"/>
      <c r="AE27" s="216"/>
      <c r="AF27" s="216"/>
      <c r="AG27" s="216" t="s">
        <v>138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2" x14ac:dyDescent="0.2">
      <c r="A28" s="223"/>
      <c r="B28" s="224"/>
      <c r="C28" s="258" t="s">
        <v>168</v>
      </c>
      <c r="D28" s="227"/>
      <c r="E28" s="228">
        <v>254.15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6"/>
      <c r="AA28" s="216"/>
      <c r="AB28" s="216"/>
      <c r="AC28" s="216"/>
      <c r="AD28" s="216"/>
      <c r="AE28" s="216"/>
      <c r="AF28" s="216"/>
      <c r="AG28" s="216" t="s">
        <v>142</v>
      </c>
      <c r="AH28" s="216">
        <v>0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x14ac:dyDescent="0.2">
      <c r="A29" s="230" t="s">
        <v>129</v>
      </c>
      <c r="B29" s="231" t="s">
        <v>91</v>
      </c>
      <c r="C29" s="255" t="s">
        <v>92</v>
      </c>
      <c r="D29" s="232"/>
      <c r="E29" s="233"/>
      <c r="F29" s="234"/>
      <c r="G29" s="234">
        <f>SUMIF(AG30:AG33,"&lt;&gt;NOR",G30:G33)</f>
        <v>0</v>
      </c>
      <c r="H29" s="234"/>
      <c r="I29" s="234">
        <f>SUM(I30:I33)</f>
        <v>40404</v>
      </c>
      <c r="J29" s="234"/>
      <c r="K29" s="234">
        <f>SUM(K30:K33)</f>
        <v>156715.65</v>
      </c>
      <c r="L29" s="234"/>
      <c r="M29" s="234">
        <f>SUM(M30:M33)</f>
        <v>0</v>
      </c>
      <c r="N29" s="233"/>
      <c r="O29" s="233">
        <f>SUM(O30:O33)</f>
        <v>0.2</v>
      </c>
      <c r="P29" s="233"/>
      <c r="Q29" s="233">
        <f>SUM(Q30:Q33)</f>
        <v>5.68</v>
      </c>
      <c r="R29" s="234"/>
      <c r="S29" s="234"/>
      <c r="T29" s="235"/>
      <c r="U29" s="229"/>
      <c r="V29" s="229">
        <f>SUM(V30:V33)</f>
        <v>204.79000000000002</v>
      </c>
      <c r="W29" s="229"/>
      <c r="X29" s="229"/>
      <c r="Y29" s="229"/>
      <c r="AG29" t="s">
        <v>130</v>
      </c>
    </row>
    <row r="30" spans="1:60" outlineLevel="1" x14ac:dyDescent="0.2">
      <c r="A30" s="237">
        <v>9</v>
      </c>
      <c r="B30" s="238" t="s">
        <v>169</v>
      </c>
      <c r="C30" s="256" t="s">
        <v>170</v>
      </c>
      <c r="D30" s="239" t="s">
        <v>150</v>
      </c>
      <c r="E30" s="240">
        <v>254.15</v>
      </c>
      <c r="F30" s="241"/>
      <c r="G30" s="242">
        <f>ROUND(E30*F30,2)</f>
        <v>0</v>
      </c>
      <c r="H30" s="241">
        <v>0</v>
      </c>
      <c r="I30" s="242">
        <f>ROUND(E30*H30,2)</f>
        <v>0</v>
      </c>
      <c r="J30" s="241">
        <v>171</v>
      </c>
      <c r="K30" s="242">
        <f>ROUND(E30*J30,2)</f>
        <v>43459.65</v>
      </c>
      <c r="L30" s="242">
        <v>21</v>
      </c>
      <c r="M30" s="242">
        <f>G30*(1+L30/100)</f>
        <v>0</v>
      </c>
      <c r="N30" s="240">
        <v>0</v>
      </c>
      <c r="O30" s="240">
        <f>ROUND(E30*N30,2)</f>
        <v>0</v>
      </c>
      <c r="P30" s="240">
        <v>7.0000000000000001E-3</v>
      </c>
      <c r="Q30" s="240">
        <f>ROUND(E30*P30,2)</f>
        <v>1.78</v>
      </c>
      <c r="R30" s="242" t="s">
        <v>171</v>
      </c>
      <c r="S30" s="242" t="s">
        <v>135</v>
      </c>
      <c r="T30" s="243" t="s">
        <v>135</v>
      </c>
      <c r="U30" s="226">
        <v>0.23799999999999999</v>
      </c>
      <c r="V30" s="226">
        <f>ROUND(E30*U30,2)</f>
        <v>60.49</v>
      </c>
      <c r="W30" s="226"/>
      <c r="X30" s="226" t="s">
        <v>136</v>
      </c>
      <c r="Y30" s="226" t="s">
        <v>137</v>
      </c>
      <c r="Z30" s="216"/>
      <c r="AA30" s="216"/>
      <c r="AB30" s="216"/>
      <c r="AC30" s="216"/>
      <c r="AD30" s="216"/>
      <c r="AE30" s="216"/>
      <c r="AF30" s="216"/>
      <c r="AG30" s="216" t="s">
        <v>138</v>
      </c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2" x14ac:dyDescent="0.2">
      <c r="A31" s="223"/>
      <c r="B31" s="224"/>
      <c r="C31" s="258" t="s">
        <v>168</v>
      </c>
      <c r="D31" s="227"/>
      <c r="E31" s="228">
        <v>254.15</v>
      </c>
      <c r="F31" s="226"/>
      <c r="G31" s="226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6"/>
      <c r="AA31" s="216"/>
      <c r="AB31" s="216"/>
      <c r="AC31" s="216"/>
      <c r="AD31" s="216"/>
      <c r="AE31" s="216"/>
      <c r="AF31" s="216"/>
      <c r="AG31" s="216" t="s">
        <v>142</v>
      </c>
      <c r="AH31" s="216">
        <v>0</v>
      </c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ht="22.5" outlineLevel="1" x14ac:dyDescent="0.2">
      <c r="A32" s="237">
        <v>10</v>
      </c>
      <c r="B32" s="238" t="s">
        <v>172</v>
      </c>
      <c r="C32" s="256" t="s">
        <v>173</v>
      </c>
      <c r="D32" s="239" t="s">
        <v>174</v>
      </c>
      <c r="E32" s="240">
        <v>3900</v>
      </c>
      <c r="F32" s="241"/>
      <c r="G32" s="242">
        <f>ROUND(E32*F32,2)</f>
        <v>0</v>
      </c>
      <c r="H32" s="241">
        <v>10.36</v>
      </c>
      <c r="I32" s="242">
        <f>ROUND(E32*H32,2)</f>
        <v>40404</v>
      </c>
      <c r="J32" s="241">
        <v>29.04</v>
      </c>
      <c r="K32" s="242">
        <f>ROUND(E32*J32,2)</f>
        <v>113256</v>
      </c>
      <c r="L32" s="242">
        <v>21</v>
      </c>
      <c r="M32" s="242">
        <f>G32*(1+L32/100)</f>
        <v>0</v>
      </c>
      <c r="N32" s="240">
        <v>5.0000000000000002E-5</v>
      </c>
      <c r="O32" s="240">
        <f>ROUND(E32*N32,2)</f>
        <v>0.2</v>
      </c>
      <c r="P32" s="240">
        <v>1E-3</v>
      </c>
      <c r="Q32" s="240">
        <f>ROUND(E32*P32,2)</f>
        <v>3.9</v>
      </c>
      <c r="R32" s="242" t="s">
        <v>171</v>
      </c>
      <c r="S32" s="242" t="s">
        <v>135</v>
      </c>
      <c r="T32" s="243" t="s">
        <v>135</v>
      </c>
      <c r="U32" s="226">
        <v>3.6999999999999998E-2</v>
      </c>
      <c r="V32" s="226">
        <f>ROUND(E32*U32,2)</f>
        <v>144.30000000000001</v>
      </c>
      <c r="W32" s="226"/>
      <c r="X32" s="226" t="s">
        <v>136</v>
      </c>
      <c r="Y32" s="226" t="s">
        <v>137</v>
      </c>
      <c r="Z32" s="216"/>
      <c r="AA32" s="216"/>
      <c r="AB32" s="216"/>
      <c r="AC32" s="216"/>
      <c r="AD32" s="216"/>
      <c r="AE32" s="216"/>
      <c r="AF32" s="216"/>
      <c r="AG32" s="216" t="s">
        <v>138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2" x14ac:dyDescent="0.2">
      <c r="A33" s="223"/>
      <c r="B33" s="224"/>
      <c r="C33" s="258" t="s">
        <v>175</v>
      </c>
      <c r="D33" s="227"/>
      <c r="E33" s="228">
        <v>3900</v>
      </c>
      <c r="F33" s="226"/>
      <c r="G33" s="226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142</v>
      </c>
      <c r="AH33" s="216">
        <v>0</v>
      </c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x14ac:dyDescent="0.2">
      <c r="A34" s="230" t="s">
        <v>129</v>
      </c>
      <c r="B34" s="231" t="s">
        <v>95</v>
      </c>
      <c r="C34" s="255" t="s">
        <v>96</v>
      </c>
      <c r="D34" s="232"/>
      <c r="E34" s="233"/>
      <c r="F34" s="234"/>
      <c r="G34" s="234">
        <f>SUMIF(AG35:AG37,"&lt;&gt;NOR",G35:G37)</f>
        <v>0</v>
      </c>
      <c r="H34" s="234"/>
      <c r="I34" s="234">
        <f>SUM(I35:I37)</f>
        <v>0</v>
      </c>
      <c r="J34" s="234"/>
      <c r="K34" s="234">
        <f>SUM(K35:K37)</f>
        <v>25080</v>
      </c>
      <c r="L34" s="234"/>
      <c r="M34" s="234">
        <f>SUM(M35:M37)</f>
        <v>0</v>
      </c>
      <c r="N34" s="233"/>
      <c r="O34" s="233">
        <f>SUM(O35:O37)</f>
        <v>0</v>
      </c>
      <c r="P34" s="233"/>
      <c r="Q34" s="233">
        <f>SUM(Q35:Q37)</f>
        <v>0</v>
      </c>
      <c r="R34" s="234"/>
      <c r="S34" s="234"/>
      <c r="T34" s="235"/>
      <c r="U34" s="229"/>
      <c r="V34" s="229">
        <f>SUM(V35:V37)</f>
        <v>40</v>
      </c>
      <c r="W34" s="229"/>
      <c r="X34" s="229"/>
      <c r="Y34" s="229"/>
      <c r="AG34" t="s">
        <v>130</v>
      </c>
    </row>
    <row r="35" spans="1:60" outlineLevel="1" x14ac:dyDescent="0.2">
      <c r="A35" s="237">
        <v>11</v>
      </c>
      <c r="B35" s="238" t="s">
        <v>176</v>
      </c>
      <c r="C35" s="256" t="s">
        <v>177</v>
      </c>
      <c r="D35" s="239" t="s">
        <v>178</v>
      </c>
      <c r="E35" s="240">
        <v>40</v>
      </c>
      <c r="F35" s="241"/>
      <c r="G35" s="242">
        <f>ROUND(E35*F35,2)</f>
        <v>0</v>
      </c>
      <c r="H35" s="241">
        <v>0</v>
      </c>
      <c r="I35" s="242">
        <f>ROUND(E35*H35,2)</f>
        <v>0</v>
      </c>
      <c r="J35" s="241">
        <v>627</v>
      </c>
      <c r="K35" s="242">
        <f>ROUND(E35*J35,2)</f>
        <v>25080</v>
      </c>
      <c r="L35" s="242">
        <v>21</v>
      </c>
      <c r="M35" s="242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2" t="s">
        <v>179</v>
      </c>
      <c r="S35" s="242" t="s">
        <v>135</v>
      </c>
      <c r="T35" s="243" t="s">
        <v>135</v>
      </c>
      <c r="U35" s="226">
        <v>1</v>
      </c>
      <c r="V35" s="226">
        <f>ROUND(E35*U35,2)</f>
        <v>40</v>
      </c>
      <c r="W35" s="226"/>
      <c r="X35" s="226" t="s">
        <v>180</v>
      </c>
      <c r="Y35" s="226" t="s">
        <v>137</v>
      </c>
      <c r="Z35" s="216"/>
      <c r="AA35" s="216"/>
      <c r="AB35" s="216"/>
      <c r="AC35" s="216"/>
      <c r="AD35" s="216"/>
      <c r="AE35" s="216"/>
      <c r="AF35" s="216"/>
      <c r="AG35" s="216" t="s">
        <v>181</v>
      </c>
      <c r="AH35" s="216"/>
      <c r="AI35" s="216"/>
      <c r="AJ35" s="216"/>
      <c r="AK35" s="216"/>
      <c r="AL35" s="216"/>
      <c r="AM35" s="216"/>
      <c r="AN35" s="216"/>
      <c r="AO35" s="216"/>
      <c r="AP35" s="216"/>
      <c r="AQ35" s="216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</row>
    <row r="36" spans="1:60" outlineLevel="2" x14ac:dyDescent="0.2">
      <c r="A36" s="223"/>
      <c r="B36" s="224"/>
      <c r="C36" s="259" t="s">
        <v>182</v>
      </c>
      <c r="D36" s="246"/>
      <c r="E36" s="246"/>
      <c r="F36" s="246"/>
      <c r="G36" s="246"/>
      <c r="H36" s="226"/>
      <c r="I36" s="226"/>
      <c r="J36" s="226"/>
      <c r="K36" s="226"/>
      <c r="L36" s="226"/>
      <c r="M36" s="226"/>
      <c r="N36" s="225"/>
      <c r="O36" s="225"/>
      <c r="P36" s="225"/>
      <c r="Q36" s="225"/>
      <c r="R36" s="226"/>
      <c r="S36" s="226"/>
      <c r="T36" s="226"/>
      <c r="U36" s="226"/>
      <c r="V36" s="226"/>
      <c r="W36" s="226"/>
      <c r="X36" s="226"/>
      <c r="Y36" s="226"/>
      <c r="Z36" s="216"/>
      <c r="AA36" s="216"/>
      <c r="AB36" s="216"/>
      <c r="AC36" s="216"/>
      <c r="AD36" s="216"/>
      <c r="AE36" s="216"/>
      <c r="AF36" s="216"/>
      <c r="AG36" s="216" t="s">
        <v>183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2" x14ac:dyDescent="0.2">
      <c r="A37" s="223"/>
      <c r="B37" s="224"/>
      <c r="C37" s="258" t="s">
        <v>184</v>
      </c>
      <c r="D37" s="227"/>
      <c r="E37" s="228">
        <v>40</v>
      </c>
      <c r="F37" s="226"/>
      <c r="G37" s="22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6"/>
      <c r="AA37" s="216"/>
      <c r="AB37" s="216"/>
      <c r="AC37" s="216"/>
      <c r="AD37" s="216"/>
      <c r="AE37" s="216"/>
      <c r="AF37" s="216"/>
      <c r="AG37" s="216" t="s">
        <v>142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x14ac:dyDescent="0.2">
      <c r="A38" s="230" t="s">
        <v>129</v>
      </c>
      <c r="B38" s="231" t="s">
        <v>75</v>
      </c>
      <c r="C38" s="255" t="s">
        <v>76</v>
      </c>
      <c r="D38" s="232"/>
      <c r="E38" s="233"/>
      <c r="F38" s="234"/>
      <c r="G38" s="234">
        <f>SUMIF(AG39:AG39,"&lt;&gt;NOR",G39:G39)</f>
        <v>0</v>
      </c>
      <c r="H38" s="234"/>
      <c r="I38" s="234">
        <f>SUM(I39:I39)</f>
        <v>41787</v>
      </c>
      <c r="J38" s="234"/>
      <c r="K38" s="234">
        <f>SUM(K39:K39)</f>
        <v>73188</v>
      </c>
      <c r="L38" s="234"/>
      <c r="M38" s="234">
        <f>SUM(M39:M39)</f>
        <v>0</v>
      </c>
      <c r="N38" s="233"/>
      <c r="O38" s="233">
        <f>SUM(O39:O39)</f>
        <v>2.66</v>
      </c>
      <c r="P38" s="233"/>
      <c r="Q38" s="233">
        <f>SUM(Q39:Q39)</f>
        <v>0</v>
      </c>
      <c r="R38" s="234"/>
      <c r="S38" s="234"/>
      <c r="T38" s="235"/>
      <c r="U38" s="229"/>
      <c r="V38" s="229">
        <f>SUM(V39:V39)</f>
        <v>117</v>
      </c>
      <c r="W38" s="229"/>
      <c r="X38" s="229"/>
      <c r="Y38" s="229"/>
      <c r="AG38" t="s">
        <v>130</v>
      </c>
    </row>
    <row r="39" spans="1:60" outlineLevel="1" x14ac:dyDescent="0.2">
      <c r="A39" s="247">
        <v>12</v>
      </c>
      <c r="B39" s="248" t="s">
        <v>185</v>
      </c>
      <c r="C39" s="260" t="s">
        <v>186</v>
      </c>
      <c r="D39" s="249" t="s">
        <v>150</v>
      </c>
      <c r="E39" s="250">
        <v>450</v>
      </c>
      <c r="F39" s="251"/>
      <c r="G39" s="252">
        <f>ROUND(E39*F39,2)</f>
        <v>0</v>
      </c>
      <c r="H39" s="251">
        <v>92.86</v>
      </c>
      <c r="I39" s="252">
        <f>ROUND(E39*H39,2)</f>
        <v>41787</v>
      </c>
      <c r="J39" s="251">
        <v>162.63999999999999</v>
      </c>
      <c r="K39" s="252">
        <f>ROUND(E39*J39,2)</f>
        <v>73188</v>
      </c>
      <c r="L39" s="252">
        <v>21</v>
      </c>
      <c r="M39" s="252">
        <f>G39*(1+L39/100)</f>
        <v>0</v>
      </c>
      <c r="N39" s="250">
        <v>5.9199999999999999E-3</v>
      </c>
      <c r="O39" s="250">
        <f>ROUND(E39*N39,2)</f>
        <v>2.66</v>
      </c>
      <c r="P39" s="250">
        <v>0</v>
      </c>
      <c r="Q39" s="250">
        <f>ROUND(E39*P39,2)</f>
        <v>0</v>
      </c>
      <c r="R39" s="252" t="s">
        <v>187</v>
      </c>
      <c r="S39" s="252" t="s">
        <v>135</v>
      </c>
      <c r="T39" s="253" t="s">
        <v>135</v>
      </c>
      <c r="U39" s="226">
        <v>0.26</v>
      </c>
      <c r="V39" s="226">
        <f>ROUND(E39*U39,2)</f>
        <v>117</v>
      </c>
      <c r="W39" s="226"/>
      <c r="X39" s="226" t="s">
        <v>136</v>
      </c>
      <c r="Y39" s="226" t="s">
        <v>137</v>
      </c>
      <c r="Z39" s="216"/>
      <c r="AA39" s="216"/>
      <c r="AB39" s="216"/>
      <c r="AC39" s="216"/>
      <c r="AD39" s="216"/>
      <c r="AE39" s="216"/>
      <c r="AF39" s="216"/>
      <c r="AG39" s="216" t="s">
        <v>188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x14ac:dyDescent="0.2">
      <c r="A40" s="230" t="s">
        <v>129</v>
      </c>
      <c r="B40" s="231" t="s">
        <v>77</v>
      </c>
      <c r="C40" s="255" t="s">
        <v>78</v>
      </c>
      <c r="D40" s="232"/>
      <c r="E40" s="233"/>
      <c r="F40" s="234"/>
      <c r="G40" s="234">
        <f>SUMIF(AG41:AG42,"&lt;&gt;NOR",G41:G42)</f>
        <v>0</v>
      </c>
      <c r="H40" s="234"/>
      <c r="I40" s="234">
        <f>SUM(I41:I42)</f>
        <v>868.5</v>
      </c>
      <c r="J40" s="234"/>
      <c r="K40" s="234">
        <f>SUM(K41:K42)</f>
        <v>67081.5</v>
      </c>
      <c r="L40" s="234"/>
      <c r="M40" s="234">
        <f>SUM(M41:M42)</f>
        <v>0</v>
      </c>
      <c r="N40" s="233"/>
      <c r="O40" s="233">
        <f>SUM(O41:O42)</f>
        <v>0.01</v>
      </c>
      <c r="P40" s="233"/>
      <c r="Q40" s="233">
        <f>SUM(Q41:Q42)</f>
        <v>0</v>
      </c>
      <c r="R40" s="234"/>
      <c r="S40" s="234"/>
      <c r="T40" s="235"/>
      <c r="U40" s="229"/>
      <c r="V40" s="229">
        <f>SUM(V41:V42)</f>
        <v>117</v>
      </c>
      <c r="W40" s="229"/>
      <c r="X40" s="229"/>
      <c r="Y40" s="229"/>
      <c r="AG40" t="s">
        <v>130</v>
      </c>
    </row>
    <row r="41" spans="1:60" ht="33.75" outlineLevel="1" x14ac:dyDescent="0.2">
      <c r="A41" s="237">
        <v>13</v>
      </c>
      <c r="B41" s="238" t="s">
        <v>189</v>
      </c>
      <c r="C41" s="256" t="s">
        <v>190</v>
      </c>
      <c r="D41" s="239" t="s">
        <v>150</v>
      </c>
      <c r="E41" s="240">
        <v>450</v>
      </c>
      <c r="F41" s="241"/>
      <c r="G41" s="242">
        <f>ROUND(E41*F41,2)</f>
        <v>0</v>
      </c>
      <c r="H41" s="241">
        <v>1.93</v>
      </c>
      <c r="I41" s="242">
        <f>ROUND(E41*H41,2)</f>
        <v>868.5</v>
      </c>
      <c r="J41" s="241">
        <v>149.07</v>
      </c>
      <c r="K41" s="242">
        <f>ROUND(E41*J41,2)</f>
        <v>67081.5</v>
      </c>
      <c r="L41" s="242">
        <v>21</v>
      </c>
      <c r="M41" s="242">
        <f>G41*(1+L41/100)</f>
        <v>0</v>
      </c>
      <c r="N41" s="240">
        <v>3.0000000000000001E-5</v>
      </c>
      <c r="O41" s="240">
        <f>ROUND(E41*N41,2)</f>
        <v>0.01</v>
      </c>
      <c r="P41" s="240">
        <v>0</v>
      </c>
      <c r="Q41" s="240">
        <f>ROUND(E41*P41,2)</f>
        <v>0</v>
      </c>
      <c r="R41" s="242" t="s">
        <v>191</v>
      </c>
      <c r="S41" s="242" t="s">
        <v>135</v>
      </c>
      <c r="T41" s="243" t="s">
        <v>135</v>
      </c>
      <c r="U41" s="226">
        <v>0.26</v>
      </c>
      <c r="V41" s="226">
        <f>ROUND(E41*U41,2)</f>
        <v>117</v>
      </c>
      <c r="W41" s="226"/>
      <c r="X41" s="226" t="s">
        <v>136</v>
      </c>
      <c r="Y41" s="226" t="s">
        <v>137</v>
      </c>
      <c r="Z41" s="216"/>
      <c r="AA41" s="216"/>
      <c r="AB41" s="216"/>
      <c r="AC41" s="216"/>
      <c r="AD41" s="216"/>
      <c r="AE41" s="216"/>
      <c r="AF41" s="216"/>
      <c r="AG41" s="216" t="s">
        <v>138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outlineLevel="2" x14ac:dyDescent="0.2">
      <c r="A42" s="223"/>
      <c r="B42" s="224"/>
      <c r="C42" s="258" t="s">
        <v>192</v>
      </c>
      <c r="D42" s="227"/>
      <c r="E42" s="228">
        <v>450</v>
      </c>
      <c r="F42" s="226"/>
      <c r="G42" s="226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6"/>
      <c r="AA42" s="216"/>
      <c r="AB42" s="216"/>
      <c r="AC42" s="216"/>
      <c r="AD42" s="216"/>
      <c r="AE42" s="216"/>
      <c r="AF42" s="216"/>
      <c r="AG42" s="216" t="s">
        <v>142</v>
      </c>
      <c r="AH42" s="216">
        <v>0</v>
      </c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</row>
    <row r="43" spans="1:60" x14ac:dyDescent="0.2">
      <c r="A43" s="230" t="s">
        <v>129</v>
      </c>
      <c r="B43" s="231" t="s">
        <v>79</v>
      </c>
      <c r="C43" s="255" t="s">
        <v>80</v>
      </c>
      <c r="D43" s="232"/>
      <c r="E43" s="233"/>
      <c r="F43" s="234"/>
      <c r="G43" s="234">
        <f>SUMIF(AG44:AG65,"&lt;&gt;NOR",G44:G65)</f>
        <v>0</v>
      </c>
      <c r="H43" s="234"/>
      <c r="I43" s="234">
        <f>SUM(I44:I65)</f>
        <v>15224.92</v>
      </c>
      <c r="J43" s="234"/>
      <c r="K43" s="234">
        <f>SUM(K44:K65)</f>
        <v>751034.00000000012</v>
      </c>
      <c r="L43" s="234"/>
      <c r="M43" s="234">
        <f>SUM(M44:M65)</f>
        <v>0</v>
      </c>
      <c r="N43" s="233"/>
      <c r="O43" s="233">
        <f>SUM(O44:O65)</f>
        <v>0.19</v>
      </c>
      <c r="P43" s="233"/>
      <c r="Q43" s="233">
        <f>SUM(Q44:Q65)</f>
        <v>384.09999999999997</v>
      </c>
      <c r="R43" s="234"/>
      <c r="S43" s="234"/>
      <c r="T43" s="235"/>
      <c r="U43" s="229"/>
      <c r="V43" s="229">
        <f>SUM(V44:V65)</f>
        <v>1136.8800000000001</v>
      </c>
      <c r="W43" s="229"/>
      <c r="X43" s="229"/>
      <c r="Y43" s="229"/>
      <c r="AG43" t="s">
        <v>130</v>
      </c>
    </row>
    <row r="44" spans="1:60" ht="22.5" outlineLevel="1" x14ac:dyDescent="0.2">
      <c r="A44" s="247">
        <v>14</v>
      </c>
      <c r="B44" s="248" t="s">
        <v>193</v>
      </c>
      <c r="C44" s="260" t="s">
        <v>194</v>
      </c>
      <c r="D44" s="249" t="s">
        <v>195</v>
      </c>
      <c r="E44" s="250">
        <v>120</v>
      </c>
      <c r="F44" s="251"/>
      <c r="G44" s="252">
        <f>ROUND(E44*F44,2)</f>
        <v>0</v>
      </c>
      <c r="H44" s="251">
        <v>0</v>
      </c>
      <c r="I44" s="252">
        <f>ROUND(E44*H44,2)</f>
        <v>0</v>
      </c>
      <c r="J44" s="251">
        <v>300</v>
      </c>
      <c r="K44" s="252">
        <f>ROUND(E44*J44,2)</f>
        <v>36000</v>
      </c>
      <c r="L44" s="252">
        <v>21</v>
      </c>
      <c r="M44" s="252">
        <f>G44*(1+L44/100)</f>
        <v>0</v>
      </c>
      <c r="N44" s="250">
        <v>0</v>
      </c>
      <c r="O44" s="250">
        <f>ROUND(E44*N44,2)</f>
        <v>0</v>
      </c>
      <c r="P44" s="250">
        <v>0</v>
      </c>
      <c r="Q44" s="250">
        <f>ROUND(E44*P44,2)</f>
        <v>0</v>
      </c>
      <c r="R44" s="252"/>
      <c r="S44" s="252" t="s">
        <v>196</v>
      </c>
      <c r="T44" s="253" t="s">
        <v>197</v>
      </c>
      <c r="U44" s="226">
        <v>0.48</v>
      </c>
      <c r="V44" s="226">
        <f>ROUND(E44*U44,2)</f>
        <v>57.6</v>
      </c>
      <c r="W44" s="226"/>
      <c r="X44" s="226" t="s">
        <v>136</v>
      </c>
      <c r="Y44" s="226" t="s">
        <v>137</v>
      </c>
      <c r="Z44" s="216"/>
      <c r="AA44" s="216"/>
      <c r="AB44" s="216"/>
      <c r="AC44" s="216"/>
      <c r="AD44" s="216"/>
      <c r="AE44" s="216"/>
      <c r="AF44" s="216"/>
      <c r="AG44" s="216" t="s">
        <v>138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1" x14ac:dyDescent="0.2">
      <c r="A45" s="247">
        <v>15</v>
      </c>
      <c r="B45" s="248" t="s">
        <v>198</v>
      </c>
      <c r="C45" s="260" t="s">
        <v>199</v>
      </c>
      <c r="D45" s="249" t="s">
        <v>200</v>
      </c>
      <c r="E45" s="250">
        <v>1</v>
      </c>
      <c r="F45" s="251"/>
      <c r="G45" s="252">
        <f>ROUND(E45*F45,2)</f>
        <v>0</v>
      </c>
      <c r="H45" s="251">
        <v>0</v>
      </c>
      <c r="I45" s="252">
        <f>ROUND(E45*H45,2)</f>
        <v>0</v>
      </c>
      <c r="J45" s="251">
        <v>30000</v>
      </c>
      <c r="K45" s="252">
        <f>ROUND(E45*J45,2)</f>
        <v>30000</v>
      </c>
      <c r="L45" s="252">
        <v>21</v>
      </c>
      <c r="M45" s="252">
        <f>G45*(1+L45/100)</f>
        <v>0</v>
      </c>
      <c r="N45" s="250">
        <v>0</v>
      </c>
      <c r="O45" s="250">
        <f>ROUND(E45*N45,2)</f>
        <v>0</v>
      </c>
      <c r="P45" s="250">
        <v>0</v>
      </c>
      <c r="Q45" s="250">
        <f>ROUND(E45*P45,2)</f>
        <v>0</v>
      </c>
      <c r="R45" s="252"/>
      <c r="S45" s="252" t="s">
        <v>196</v>
      </c>
      <c r="T45" s="253" t="s">
        <v>201</v>
      </c>
      <c r="U45" s="226">
        <v>0.48</v>
      </c>
      <c r="V45" s="226">
        <f>ROUND(E45*U45,2)</f>
        <v>0.48</v>
      </c>
      <c r="W45" s="226"/>
      <c r="X45" s="226" t="s">
        <v>136</v>
      </c>
      <c r="Y45" s="226" t="s">
        <v>137</v>
      </c>
      <c r="Z45" s="216"/>
      <c r="AA45" s="216"/>
      <c r="AB45" s="216"/>
      <c r="AC45" s="216"/>
      <c r="AD45" s="216"/>
      <c r="AE45" s="216"/>
      <c r="AF45" s="216"/>
      <c r="AG45" s="216" t="s">
        <v>138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</row>
    <row r="46" spans="1:60" ht="22.5" outlineLevel="1" x14ac:dyDescent="0.2">
      <c r="A46" s="237">
        <v>16</v>
      </c>
      <c r="B46" s="238" t="s">
        <v>202</v>
      </c>
      <c r="C46" s="256" t="s">
        <v>203</v>
      </c>
      <c r="D46" s="239" t="s">
        <v>133</v>
      </c>
      <c r="E46" s="240">
        <v>83.12</v>
      </c>
      <c r="F46" s="241"/>
      <c r="G46" s="242">
        <f>ROUND(E46*F46,2)</f>
        <v>0</v>
      </c>
      <c r="H46" s="241">
        <v>37.29</v>
      </c>
      <c r="I46" s="242">
        <f>ROUND(E46*H46,2)</f>
        <v>3099.54</v>
      </c>
      <c r="J46" s="241">
        <v>1138.71</v>
      </c>
      <c r="K46" s="242">
        <f>ROUND(E46*J46,2)</f>
        <v>94649.58</v>
      </c>
      <c r="L46" s="242">
        <v>21</v>
      </c>
      <c r="M46" s="242">
        <f>G46*(1+L46/100)</f>
        <v>0</v>
      </c>
      <c r="N46" s="240">
        <v>1.2800000000000001E-3</v>
      </c>
      <c r="O46" s="240">
        <f>ROUND(E46*N46,2)</f>
        <v>0.11</v>
      </c>
      <c r="P46" s="240">
        <v>1.8</v>
      </c>
      <c r="Q46" s="240">
        <f>ROUND(E46*P46,2)</f>
        <v>149.62</v>
      </c>
      <c r="R46" s="242" t="s">
        <v>204</v>
      </c>
      <c r="S46" s="242" t="s">
        <v>135</v>
      </c>
      <c r="T46" s="243" t="s">
        <v>135</v>
      </c>
      <c r="U46" s="226">
        <v>1.52</v>
      </c>
      <c r="V46" s="226">
        <f>ROUND(E46*U46,2)</f>
        <v>126.34</v>
      </c>
      <c r="W46" s="226"/>
      <c r="X46" s="226" t="s">
        <v>136</v>
      </c>
      <c r="Y46" s="226" t="s">
        <v>137</v>
      </c>
      <c r="Z46" s="216"/>
      <c r="AA46" s="216"/>
      <c r="AB46" s="216"/>
      <c r="AC46" s="216"/>
      <c r="AD46" s="216"/>
      <c r="AE46" s="216"/>
      <c r="AF46" s="216"/>
      <c r="AG46" s="216" t="s">
        <v>138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ht="22.5" outlineLevel="2" x14ac:dyDescent="0.2">
      <c r="A47" s="223"/>
      <c r="B47" s="224"/>
      <c r="C47" s="257" t="s">
        <v>205</v>
      </c>
      <c r="D47" s="245"/>
      <c r="E47" s="245"/>
      <c r="F47" s="245"/>
      <c r="G47" s="245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6"/>
      <c r="AA47" s="216"/>
      <c r="AB47" s="216"/>
      <c r="AC47" s="216"/>
      <c r="AD47" s="216"/>
      <c r="AE47" s="216"/>
      <c r="AF47" s="216"/>
      <c r="AG47" s="216" t="s">
        <v>140</v>
      </c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44" t="str">
        <f>C47</f>
        <v>nebo vybourání otvorů průřezové plochy přes 4 m2 ve zdivu nadzákladovém, včetně pomocného lešení o výšce podlahy do 1900 mm a pro zatížení do 1,5 kPa  (150 kg/m2)</v>
      </c>
      <c r="BB47" s="216"/>
      <c r="BC47" s="216"/>
      <c r="BD47" s="216"/>
      <c r="BE47" s="216"/>
      <c r="BF47" s="216"/>
      <c r="BG47" s="216"/>
      <c r="BH47" s="216"/>
    </row>
    <row r="48" spans="1:60" outlineLevel="2" x14ac:dyDescent="0.2">
      <c r="A48" s="223"/>
      <c r="B48" s="224"/>
      <c r="C48" s="258" t="s">
        <v>206</v>
      </c>
      <c r="D48" s="227"/>
      <c r="E48" s="228">
        <v>67.319999999999993</v>
      </c>
      <c r="F48" s="226"/>
      <c r="G48" s="226"/>
      <c r="H48" s="226"/>
      <c r="I48" s="226"/>
      <c r="J48" s="226"/>
      <c r="K48" s="226"/>
      <c r="L48" s="226"/>
      <c r="M48" s="226"/>
      <c r="N48" s="225"/>
      <c r="O48" s="225"/>
      <c r="P48" s="225"/>
      <c r="Q48" s="225"/>
      <c r="R48" s="226"/>
      <c r="S48" s="226"/>
      <c r="T48" s="226"/>
      <c r="U48" s="226"/>
      <c r="V48" s="226"/>
      <c r="W48" s="226"/>
      <c r="X48" s="226"/>
      <c r="Y48" s="226"/>
      <c r="Z48" s="216"/>
      <c r="AA48" s="216"/>
      <c r="AB48" s="216"/>
      <c r="AC48" s="216"/>
      <c r="AD48" s="216"/>
      <c r="AE48" s="216"/>
      <c r="AF48" s="216"/>
      <c r="AG48" s="216" t="s">
        <v>142</v>
      </c>
      <c r="AH48" s="216">
        <v>0</v>
      </c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3" x14ac:dyDescent="0.2">
      <c r="A49" s="223"/>
      <c r="B49" s="224"/>
      <c r="C49" s="258" t="s">
        <v>207</v>
      </c>
      <c r="D49" s="227"/>
      <c r="E49" s="228">
        <v>10.8</v>
      </c>
      <c r="F49" s="226"/>
      <c r="G49" s="226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6"/>
      <c r="AA49" s="216"/>
      <c r="AB49" s="216"/>
      <c r="AC49" s="216"/>
      <c r="AD49" s="216"/>
      <c r="AE49" s="216"/>
      <c r="AF49" s="216"/>
      <c r="AG49" s="216" t="s">
        <v>142</v>
      </c>
      <c r="AH49" s="216">
        <v>0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outlineLevel="3" x14ac:dyDescent="0.2">
      <c r="A50" s="223"/>
      <c r="B50" s="224"/>
      <c r="C50" s="258" t="s">
        <v>208</v>
      </c>
      <c r="D50" s="227"/>
      <c r="E50" s="228">
        <v>5</v>
      </c>
      <c r="F50" s="226"/>
      <c r="G50" s="226"/>
      <c r="H50" s="226"/>
      <c r="I50" s="226"/>
      <c r="J50" s="226"/>
      <c r="K50" s="226"/>
      <c r="L50" s="226"/>
      <c r="M50" s="226"/>
      <c r="N50" s="225"/>
      <c r="O50" s="225"/>
      <c r="P50" s="225"/>
      <c r="Q50" s="225"/>
      <c r="R50" s="226"/>
      <c r="S50" s="226"/>
      <c r="T50" s="226"/>
      <c r="U50" s="226"/>
      <c r="V50" s="226"/>
      <c r="W50" s="226"/>
      <c r="X50" s="226"/>
      <c r="Y50" s="226"/>
      <c r="Z50" s="216"/>
      <c r="AA50" s="216"/>
      <c r="AB50" s="216"/>
      <c r="AC50" s="216"/>
      <c r="AD50" s="216"/>
      <c r="AE50" s="216"/>
      <c r="AF50" s="216"/>
      <c r="AG50" s="216" t="s">
        <v>142</v>
      </c>
      <c r="AH50" s="216">
        <v>0</v>
      </c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</row>
    <row r="51" spans="1:60" outlineLevel="1" x14ac:dyDescent="0.2">
      <c r="A51" s="237">
        <v>17</v>
      </c>
      <c r="B51" s="238" t="s">
        <v>209</v>
      </c>
      <c r="C51" s="256" t="s">
        <v>210</v>
      </c>
      <c r="D51" s="239" t="s">
        <v>133</v>
      </c>
      <c r="E51" s="240">
        <v>5.2649999999999997</v>
      </c>
      <c r="F51" s="241"/>
      <c r="G51" s="242">
        <f>ROUND(E51*F51,2)</f>
        <v>0</v>
      </c>
      <c r="H51" s="241">
        <v>42.77</v>
      </c>
      <c r="I51" s="242">
        <f>ROUND(E51*H51,2)</f>
        <v>225.18</v>
      </c>
      <c r="J51" s="241">
        <v>6437.23</v>
      </c>
      <c r="K51" s="242">
        <f>ROUND(E51*J51,2)</f>
        <v>33892.019999999997</v>
      </c>
      <c r="L51" s="242">
        <v>21</v>
      </c>
      <c r="M51" s="242">
        <f>G51*(1+L51/100)</f>
        <v>0</v>
      </c>
      <c r="N51" s="240">
        <v>1.47E-3</v>
      </c>
      <c r="O51" s="240">
        <f>ROUND(E51*N51,2)</f>
        <v>0.01</v>
      </c>
      <c r="P51" s="240">
        <v>2.4</v>
      </c>
      <c r="Q51" s="240">
        <f>ROUND(E51*P51,2)</f>
        <v>12.64</v>
      </c>
      <c r="R51" s="242" t="s">
        <v>204</v>
      </c>
      <c r="S51" s="242" t="s">
        <v>135</v>
      </c>
      <c r="T51" s="243" t="s">
        <v>135</v>
      </c>
      <c r="U51" s="226">
        <v>8.5</v>
      </c>
      <c r="V51" s="226">
        <f>ROUND(E51*U51,2)</f>
        <v>44.75</v>
      </c>
      <c r="W51" s="226"/>
      <c r="X51" s="226" t="s">
        <v>136</v>
      </c>
      <c r="Y51" s="226" t="s">
        <v>137</v>
      </c>
      <c r="Z51" s="216"/>
      <c r="AA51" s="216"/>
      <c r="AB51" s="216"/>
      <c r="AC51" s="216"/>
      <c r="AD51" s="216"/>
      <c r="AE51" s="216"/>
      <c r="AF51" s="216"/>
      <c r="AG51" s="216" t="s">
        <v>138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ht="22.5" outlineLevel="2" x14ac:dyDescent="0.2">
      <c r="A52" s="223"/>
      <c r="B52" s="224"/>
      <c r="C52" s="257" t="s">
        <v>211</v>
      </c>
      <c r="D52" s="245"/>
      <c r="E52" s="245"/>
      <c r="F52" s="245"/>
      <c r="G52" s="245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6"/>
      <c r="AA52" s="216"/>
      <c r="AB52" s="216"/>
      <c r="AC52" s="216"/>
      <c r="AD52" s="216"/>
      <c r="AE52" s="216"/>
      <c r="AF52" s="216"/>
      <c r="AG52" s="216" t="s">
        <v>140</v>
      </c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44" t="str">
        <f>C52</f>
        <v>nebo vybourání otvorů průřezové plochy přes 4 m2 ve zdivu železobetonovém, včetně pomocného lešení o výšce podlahy do 1900 mm a pro zatížení do 1,5 kPa  (150 kg/m2),</v>
      </c>
      <c r="BB52" s="216"/>
      <c r="BC52" s="216"/>
      <c r="BD52" s="216"/>
      <c r="BE52" s="216"/>
      <c r="BF52" s="216"/>
      <c r="BG52" s="216"/>
      <c r="BH52" s="216"/>
    </row>
    <row r="53" spans="1:60" outlineLevel="2" x14ac:dyDescent="0.2">
      <c r="A53" s="223"/>
      <c r="B53" s="224"/>
      <c r="C53" s="258" t="s">
        <v>212</v>
      </c>
      <c r="D53" s="227"/>
      <c r="E53" s="228">
        <v>5.2649999999999997</v>
      </c>
      <c r="F53" s="226"/>
      <c r="G53" s="226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6"/>
      <c r="AA53" s="216"/>
      <c r="AB53" s="216"/>
      <c r="AC53" s="216"/>
      <c r="AD53" s="216"/>
      <c r="AE53" s="216"/>
      <c r="AF53" s="216"/>
      <c r="AG53" s="216" t="s">
        <v>142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ht="22.5" outlineLevel="1" x14ac:dyDescent="0.2">
      <c r="A54" s="237">
        <v>18</v>
      </c>
      <c r="B54" s="238" t="s">
        <v>213</v>
      </c>
      <c r="C54" s="256" t="s">
        <v>214</v>
      </c>
      <c r="D54" s="239" t="s">
        <v>133</v>
      </c>
      <c r="E54" s="240">
        <v>4</v>
      </c>
      <c r="F54" s="241"/>
      <c r="G54" s="242">
        <f>ROUND(E54*F54,2)</f>
        <v>0</v>
      </c>
      <c r="H54" s="241">
        <v>524.78</v>
      </c>
      <c r="I54" s="242">
        <f>ROUND(E54*H54,2)</f>
        <v>2099.12</v>
      </c>
      <c r="J54" s="241">
        <v>8020.22</v>
      </c>
      <c r="K54" s="242">
        <f>ROUND(E54*J54,2)</f>
        <v>32080.880000000001</v>
      </c>
      <c r="L54" s="242">
        <v>21</v>
      </c>
      <c r="M54" s="242">
        <f>G54*(1+L54/100)</f>
        <v>0</v>
      </c>
      <c r="N54" s="240">
        <v>1.7989999999999999E-2</v>
      </c>
      <c r="O54" s="240">
        <f>ROUND(E54*N54,2)</f>
        <v>7.0000000000000007E-2</v>
      </c>
      <c r="P54" s="240">
        <v>2.4</v>
      </c>
      <c r="Q54" s="240">
        <f>ROUND(E54*P54,2)</f>
        <v>9.6</v>
      </c>
      <c r="R54" s="242" t="s">
        <v>204</v>
      </c>
      <c r="S54" s="242" t="s">
        <v>135</v>
      </c>
      <c r="T54" s="243" t="s">
        <v>135</v>
      </c>
      <c r="U54" s="226">
        <v>12.817</v>
      </c>
      <c r="V54" s="226">
        <f>ROUND(E54*U54,2)</f>
        <v>51.27</v>
      </c>
      <c r="W54" s="226"/>
      <c r="X54" s="226" t="s">
        <v>136</v>
      </c>
      <c r="Y54" s="226" t="s">
        <v>137</v>
      </c>
      <c r="Z54" s="216"/>
      <c r="AA54" s="216"/>
      <c r="AB54" s="216"/>
      <c r="AC54" s="216"/>
      <c r="AD54" s="216"/>
      <c r="AE54" s="216"/>
      <c r="AF54" s="216"/>
      <c r="AG54" s="216" t="s">
        <v>138</v>
      </c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</row>
    <row r="55" spans="1:60" outlineLevel="2" x14ac:dyDescent="0.2">
      <c r="A55" s="223"/>
      <c r="B55" s="224"/>
      <c r="C55" s="257" t="s">
        <v>215</v>
      </c>
      <c r="D55" s="245"/>
      <c r="E55" s="245"/>
      <c r="F55" s="245"/>
      <c r="G55" s="245"/>
      <c r="H55" s="226"/>
      <c r="I55" s="226"/>
      <c r="J55" s="226"/>
      <c r="K55" s="226"/>
      <c r="L55" s="226"/>
      <c r="M55" s="226"/>
      <c r="N55" s="225"/>
      <c r="O55" s="225"/>
      <c r="P55" s="225"/>
      <c r="Q55" s="225"/>
      <c r="R55" s="226"/>
      <c r="S55" s="226"/>
      <c r="T55" s="226"/>
      <c r="U55" s="226"/>
      <c r="V55" s="226"/>
      <c r="W55" s="226"/>
      <c r="X55" s="226"/>
      <c r="Y55" s="226"/>
      <c r="Z55" s="216"/>
      <c r="AA55" s="216"/>
      <c r="AB55" s="216"/>
      <c r="AC55" s="216"/>
      <c r="AD55" s="216"/>
      <c r="AE55" s="216"/>
      <c r="AF55" s="216"/>
      <c r="AG55" s="216" t="s">
        <v>140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44" t="str">
        <f>C55</f>
        <v>uložených ve zdivu, včetně pomocného lešení o výšce podlahy do 1900 mm a pro zatížení do 1,5 kPa  (150 kg/m2),</v>
      </c>
      <c r="BB55" s="216"/>
      <c r="BC55" s="216"/>
      <c r="BD55" s="216"/>
      <c r="BE55" s="216"/>
      <c r="BF55" s="216"/>
      <c r="BG55" s="216"/>
      <c r="BH55" s="216"/>
    </row>
    <row r="56" spans="1:60" outlineLevel="2" x14ac:dyDescent="0.2">
      <c r="A56" s="223"/>
      <c r="B56" s="224"/>
      <c r="C56" s="258" t="s">
        <v>216</v>
      </c>
      <c r="D56" s="227"/>
      <c r="E56" s="228">
        <v>2.25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6"/>
      <c r="AA56" s="216"/>
      <c r="AB56" s="216"/>
      <c r="AC56" s="216"/>
      <c r="AD56" s="216"/>
      <c r="AE56" s="216"/>
      <c r="AF56" s="216"/>
      <c r="AG56" s="216" t="s">
        <v>142</v>
      </c>
      <c r="AH56" s="216">
        <v>0</v>
      </c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3" x14ac:dyDescent="0.2">
      <c r="A57" s="223"/>
      <c r="B57" s="224"/>
      <c r="C57" s="258" t="s">
        <v>217</v>
      </c>
      <c r="D57" s="227"/>
      <c r="E57" s="228">
        <v>0.9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6"/>
      <c r="AA57" s="216"/>
      <c r="AB57" s="216"/>
      <c r="AC57" s="216"/>
      <c r="AD57" s="216"/>
      <c r="AE57" s="216"/>
      <c r="AF57" s="216"/>
      <c r="AG57" s="216" t="s">
        <v>142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3" x14ac:dyDescent="0.2">
      <c r="A58" s="223"/>
      <c r="B58" s="224"/>
      <c r="C58" s="258" t="s">
        <v>218</v>
      </c>
      <c r="D58" s="227"/>
      <c r="E58" s="228">
        <v>0.85</v>
      </c>
      <c r="F58" s="226"/>
      <c r="G58" s="226"/>
      <c r="H58" s="226"/>
      <c r="I58" s="226"/>
      <c r="J58" s="226"/>
      <c r="K58" s="226"/>
      <c r="L58" s="226"/>
      <c r="M58" s="226"/>
      <c r="N58" s="225"/>
      <c r="O58" s="225"/>
      <c r="P58" s="225"/>
      <c r="Q58" s="225"/>
      <c r="R58" s="226"/>
      <c r="S58" s="226"/>
      <c r="T58" s="226"/>
      <c r="U58" s="226"/>
      <c r="V58" s="226"/>
      <c r="W58" s="226"/>
      <c r="X58" s="226"/>
      <c r="Y58" s="226"/>
      <c r="Z58" s="216"/>
      <c r="AA58" s="216"/>
      <c r="AB58" s="216"/>
      <c r="AC58" s="216"/>
      <c r="AD58" s="216"/>
      <c r="AE58" s="216"/>
      <c r="AF58" s="216"/>
      <c r="AG58" s="216" t="s">
        <v>142</v>
      </c>
      <c r="AH58" s="216">
        <v>0</v>
      </c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ht="22.5" outlineLevel="1" x14ac:dyDescent="0.2">
      <c r="A59" s="237">
        <v>19</v>
      </c>
      <c r="B59" s="238" t="s">
        <v>219</v>
      </c>
      <c r="C59" s="256" t="s">
        <v>220</v>
      </c>
      <c r="D59" s="239" t="s">
        <v>133</v>
      </c>
      <c r="E59" s="240">
        <v>96.46</v>
      </c>
      <c r="F59" s="241"/>
      <c r="G59" s="242">
        <f>ROUND(E59*F59,2)</f>
        <v>0</v>
      </c>
      <c r="H59" s="241">
        <v>0</v>
      </c>
      <c r="I59" s="242">
        <f>ROUND(E59*H59,2)</f>
        <v>0</v>
      </c>
      <c r="J59" s="241">
        <v>2010</v>
      </c>
      <c r="K59" s="242">
        <f>ROUND(E59*J59,2)</f>
        <v>193884.6</v>
      </c>
      <c r="L59" s="242">
        <v>21</v>
      </c>
      <c r="M59" s="242">
        <f>G59*(1+L59/100)</f>
        <v>0</v>
      </c>
      <c r="N59" s="240">
        <v>0</v>
      </c>
      <c r="O59" s="240">
        <f>ROUND(E59*N59,2)</f>
        <v>0</v>
      </c>
      <c r="P59" s="240">
        <v>2.2000000000000002</v>
      </c>
      <c r="Q59" s="240">
        <f>ROUND(E59*P59,2)</f>
        <v>212.21</v>
      </c>
      <c r="R59" s="242" t="s">
        <v>204</v>
      </c>
      <c r="S59" s="242" t="s">
        <v>135</v>
      </c>
      <c r="T59" s="243" t="s">
        <v>135</v>
      </c>
      <c r="U59" s="226">
        <v>2.9369999999999998</v>
      </c>
      <c r="V59" s="226">
        <f>ROUND(E59*U59,2)</f>
        <v>283.3</v>
      </c>
      <c r="W59" s="226"/>
      <c r="X59" s="226" t="s">
        <v>136</v>
      </c>
      <c r="Y59" s="226" t="s">
        <v>137</v>
      </c>
      <c r="Z59" s="216"/>
      <c r="AA59" s="216"/>
      <c r="AB59" s="216"/>
      <c r="AC59" s="216"/>
      <c r="AD59" s="216"/>
      <c r="AE59" s="216"/>
      <c r="AF59" s="216"/>
      <c r="AG59" s="216" t="s">
        <v>138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</row>
    <row r="60" spans="1:60" outlineLevel="2" x14ac:dyDescent="0.2">
      <c r="A60" s="223"/>
      <c r="B60" s="224"/>
      <c r="C60" s="258" t="s">
        <v>221</v>
      </c>
      <c r="D60" s="227"/>
      <c r="E60" s="228">
        <v>96.46</v>
      </c>
      <c r="F60" s="226"/>
      <c r="G60" s="22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6"/>
      <c r="AA60" s="216"/>
      <c r="AB60" s="216"/>
      <c r="AC60" s="216"/>
      <c r="AD60" s="216"/>
      <c r="AE60" s="216"/>
      <c r="AF60" s="216"/>
      <c r="AG60" s="216" t="s">
        <v>142</v>
      </c>
      <c r="AH60" s="216">
        <v>0</v>
      </c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ht="22.5" outlineLevel="1" x14ac:dyDescent="0.2">
      <c r="A61" s="237">
        <v>20</v>
      </c>
      <c r="B61" s="238" t="s">
        <v>222</v>
      </c>
      <c r="C61" s="256" t="s">
        <v>223</v>
      </c>
      <c r="D61" s="239" t="s">
        <v>133</v>
      </c>
      <c r="E61" s="240">
        <v>96.46</v>
      </c>
      <c r="F61" s="241"/>
      <c r="G61" s="242">
        <f>ROUND(E61*F61,2)</f>
        <v>0</v>
      </c>
      <c r="H61" s="241">
        <v>0</v>
      </c>
      <c r="I61" s="242">
        <f>ROUND(E61*H61,2)</f>
        <v>0</v>
      </c>
      <c r="J61" s="241">
        <v>2100</v>
      </c>
      <c r="K61" s="242">
        <f>ROUND(E61*J61,2)</f>
        <v>202566</v>
      </c>
      <c r="L61" s="242">
        <v>21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 t="s">
        <v>204</v>
      </c>
      <c r="S61" s="242" t="s">
        <v>135</v>
      </c>
      <c r="T61" s="243" t="s">
        <v>135</v>
      </c>
      <c r="U61" s="226">
        <v>4.0289999999999999</v>
      </c>
      <c r="V61" s="226">
        <f>ROUND(E61*U61,2)</f>
        <v>388.64</v>
      </c>
      <c r="W61" s="226"/>
      <c r="X61" s="226" t="s">
        <v>136</v>
      </c>
      <c r="Y61" s="226" t="s">
        <v>137</v>
      </c>
      <c r="Z61" s="216"/>
      <c r="AA61" s="216"/>
      <c r="AB61" s="216"/>
      <c r="AC61" s="216"/>
      <c r="AD61" s="216"/>
      <c r="AE61" s="216"/>
      <c r="AF61" s="216"/>
      <c r="AG61" s="216" t="s">
        <v>138</v>
      </c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216"/>
      <c r="BD61" s="216"/>
      <c r="BE61" s="216"/>
      <c r="BF61" s="216"/>
      <c r="BG61" s="216"/>
      <c r="BH61" s="216"/>
    </row>
    <row r="62" spans="1:60" outlineLevel="2" x14ac:dyDescent="0.2">
      <c r="A62" s="223"/>
      <c r="B62" s="224"/>
      <c r="C62" s="258" t="s">
        <v>224</v>
      </c>
      <c r="D62" s="227"/>
      <c r="E62" s="228">
        <v>96.46</v>
      </c>
      <c r="F62" s="226"/>
      <c r="G62" s="226"/>
      <c r="H62" s="226"/>
      <c r="I62" s="226"/>
      <c r="J62" s="226"/>
      <c r="K62" s="226"/>
      <c r="L62" s="226"/>
      <c r="M62" s="226"/>
      <c r="N62" s="225"/>
      <c r="O62" s="225"/>
      <c r="P62" s="225"/>
      <c r="Q62" s="225"/>
      <c r="R62" s="226"/>
      <c r="S62" s="226"/>
      <c r="T62" s="226"/>
      <c r="U62" s="226"/>
      <c r="V62" s="226"/>
      <c r="W62" s="226"/>
      <c r="X62" s="226"/>
      <c r="Y62" s="226"/>
      <c r="Z62" s="216"/>
      <c r="AA62" s="216"/>
      <c r="AB62" s="216"/>
      <c r="AC62" s="216"/>
      <c r="AD62" s="216"/>
      <c r="AE62" s="216"/>
      <c r="AF62" s="216"/>
      <c r="AG62" s="216" t="s">
        <v>142</v>
      </c>
      <c r="AH62" s="216">
        <v>5</v>
      </c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1" x14ac:dyDescent="0.2">
      <c r="A63" s="237">
        <v>21</v>
      </c>
      <c r="B63" s="238" t="s">
        <v>225</v>
      </c>
      <c r="C63" s="256" t="s">
        <v>226</v>
      </c>
      <c r="D63" s="239" t="s">
        <v>145</v>
      </c>
      <c r="E63" s="240">
        <v>59</v>
      </c>
      <c r="F63" s="241"/>
      <c r="G63" s="242">
        <f>ROUND(E63*F63,2)</f>
        <v>0</v>
      </c>
      <c r="H63" s="241">
        <v>166.12</v>
      </c>
      <c r="I63" s="242">
        <f>ROUND(E63*H63,2)</f>
        <v>9801.08</v>
      </c>
      <c r="J63" s="241">
        <v>1151.8800000000001</v>
      </c>
      <c r="K63" s="242">
        <f>ROUND(E63*J63,2)</f>
        <v>67960.92</v>
      </c>
      <c r="L63" s="242">
        <v>21</v>
      </c>
      <c r="M63" s="242">
        <f>G63*(1+L63/100)</f>
        <v>0</v>
      </c>
      <c r="N63" s="240">
        <v>0</v>
      </c>
      <c r="O63" s="240">
        <f>ROUND(E63*N63,2)</f>
        <v>0</v>
      </c>
      <c r="P63" s="240">
        <v>4.6000000000000001E-4</v>
      </c>
      <c r="Q63" s="240">
        <f>ROUND(E63*P63,2)</f>
        <v>0.03</v>
      </c>
      <c r="R63" s="242" t="s">
        <v>204</v>
      </c>
      <c r="S63" s="242" t="s">
        <v>135</v>
      </c>
      <c r="T63" s="243" t="s">
        <v>135</v>
      </c>
      <c r="U63" s="226">
        <v>1.5</v>
      </c>
      <c r="V63" s="226">
        <f>ROUND(E63*U63,2)</f>
        <v>88.5</v>
      </c>
      <c r="W63" s="226"/>
      <c r="X63" s="226" t="s">
        <v>136</v>
      </c>
      <c r="Y63" s="226" t="s">
        <v>137</v>
      </c>
      <c r="Z63" s="216"/>
      <c r="AA63" s="216"/>
      <c r="AB63" s="216"/>
      <c r="AC63" s="216"/>
      <c r="AD63" s="216"/>
      <c r="AE63" s="216"/>
      <c r="AF63" s="216"/>
      <c r="AG63" s="216" t="s">
        <v>138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2" x14ac:dyDescent="0.2">
      <c r="A64" s="223"/>
      <c r="B64" s="224"/>
      <c r="C64" s="258" t="s">
        <v>227</v>
      </c>
      <c r="D64" s="227"/>
      <c r="E64" s="228">
        <v>59</v>
      </c>
      <c r="F64" s="226"/>
      <c r="G64" s="226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6"/>
      <c r="AA64" s="216"/>
      <c r="AB64" s="216"/>
      <c r="AC64" s="216"/>
      <c r="AD64" s="216"/>
      <c r="AE64" s="216"/>
      <c r="AF64" s="216"/>
      <c r="AG64" s="216" t="s">
        <v>142</v>
      </c>
      <c r="AH64" s="216">
        <v>0</v>
      </c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1" x14ac:dyDescent="0.2">
      <c r="A65" s="247">
        <v>22</v>
      </c>
      <c r="B65" s="248" t="s">
        <v>228</v>
      </c>
      <c r="C65" s="260" t="s">
        <v>229</v>
      </c>
      <c r="D65" s="249" t="s">
        <v>195</v>
      </c>
      <c r="E65" s="250">
        <v>200</v>
      </c>
      <c r="F65" s="251"/>
      <c r="G65" s="252">
        <f>ROUND(E65*F65,2)</f>
        <v>0</v>
      </c>
      <c r="H65" s="251">
        <v>0</v>
      </c>
      <c r="I65" s="252">
        <f>ROUND(E65*H65,2)</f>
        <v>0</v>
      </c>
      <c r="J65" s="251">
        <v>300</v>
      </c>
      <c r="K65" s="252">
        <f>ROUND(E65*J65,2)</f>
        <v>60000</v>
      </c>
      <c r="L65" s="252">
        <v>21</v>
      </c>
      <c r="M65" s="252">
        <f>G65*(1+L65/100)</f>
        <v>0</v>
      </c>
      <c r="N65" s="250">
        <v>0</v>
      </c>
      <c r="O65" s="250">
        <f>ROUND(E65*N65,2)</f>
        <v>0</v>
      </c>
      <c r="P65" s="250">
        <v>0</v>
      </c>
      <c r="Q65" s="250">
        <f>ROUND(E65*P65,2)</f>
        <v>0</v>
      </c>
      <c r="R65" s="252"/>
      <c r="S65" s="252" t="s">
        <v>196</v>
      </c>
      <c r="T65" s="253" t="s">
        <v>197</v>
      </c>
      <c r="U65" s="226">
        <v>0.48</v>
      </c>
      <c r="V65" s="226">
        <f>ROUND(E65*U65,2)</f>
        <v>96</v>
      </c>
      <c r="W65" s="226"/>
      <c r="X65" s="226" t="s">
        <v>136</v>
      </c>
      <c r="Y65" s="226" t="s">
        <v>137</v>
      </c>
      <c r="Z65" s="216"/>
      <c r="AA65" s="216"/>
      <c r="AB65" s="216"/>
      <c r="AC65" s="216"/>
      <c r="AD65" s="216"/>
      <c r="AE65" s="216"/>
      <c r="AF65" s="216"/>
      <c r="AG65" s="216" t="s">
        <v>138</v>
      </c>
      <c r="AH65" s="216"/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x14ac:dyDescent="0.2">
      <c r="A66" s="230" t="s">
        <v>129</v>
      </c>
      <c r="B66" s="231" t="s">
        <v>97</v>
      </c>
      <c r="C66" s="255" t="s">
        <v>98</v>
      </c>
      <c r="D66" s="232"/>
      <c r="E66" s="233"/>
      <c r="F66" s="234"/>
      <c r="G66" s="234">
        <f>SUMIF(AG67:AG116,"&lt;&gt;NOR",G67:G116)</f>
        <v>0</v>
      </c>
      <c r="H66" s="234"/>
      <c r="I66" s="234">
        <f>SUM(I67:I116)</f>
        <v>0</v>
      </c>
      <c r="J66" s="234"/>
      <c r="K66" s="234">
        <f>SUM(K67:K116)</f>
        <v>352252.58</v>
      </c>
      <c r="L66" s="234"/>
      <c r="M66" s="234">
        <f>SUM(M67:M116)</f>
        <v>0</v>
      </c>
      <c r="N66" s="233"/>
      <c r="O66" s="233">
        <f>SUM(O67:O116)</f>
        <v>0</v>
      </c>
      <c r="P66" s="233"/>
      <c r="Q66" s="233">
        <f>SUM(Q67:Q116)</f>
        <v>0</v>
      </c>
      <c r="R66" s="234"/>
      <c r="S66" s="234"/>
      <c r="T66" s="235"/>
      <c r="U66" s="229"/>
      <c r="V66" s="229">
        <f>SUM(V67:V116)</f>
        <v>42.99</v>
      </c>
      <c r="W66" s="229"/>
      <c r="X66" s="229"/>
      <c r="Y66" s="229"/>
      <c r="AG66" t="s">
        <v>130</v>
      </c>
    </row>
    <row r="67" spans="1:60" ht="33.75" outlineLevel="1" x14ac:dyDescent="0.2">
      <c r="A67" s="237">
        <v>23</v>
      </c>
      <c r="B67" s="238" t="s">
        <v>230</v>
      </c>
      <c r="C67" s="256" t="s">
        <v>231</v>
      </c>
      <c r="D67" s="239" t="s">
        <v>232</v>
      </c>
      <c r="E67" s="240">
        <v>403.79912000000002</v>
      </c>
      <c r="F67" s="241"/>
      <c r="G67" s="242">
        <f>ROUND(E67*F67,2)</f>
        <v>0</v>
      </c>
      <c r="H67" s="241">
        <v>0</v>
      </c>
      <c r="I67" s="242">
        <f>ROUND(E67*H67,2)</f>
        <v>0</v>
      </c>
      <c r="J67" s="241">
        <v>175</v>
      </c>
      <c r="K67" s="242">
        <f>ROUND(E67*J67,2)</f>
        <v>70664.850000000006</v>
      </c>
      <c r="L67" s="242">
        <v>21</v>
      </c>
      <c r="M67" s="242">
        <f>G67*(1+L67/100)</f>
        <v>0</v>
      </c>
      <c r="N67" s="240">
        <v>0</v>
      </c>
      <c r="O67" s="240">
        <f>ROUND(E67*N67,2)</f>
        <v>0</v>
      </c>
      <c r="P67" s="240">
        <v>0</v>
      </c>
      <c r="Q67" s="240">
        <f>ROUND(E67*P67,2)</f>
        <v>0</v>
      </c>
      <c r="R67" s="242" t="s">
        <v>233</v>
      </c>
      <c r="S67" s="242" t="s">
        <v>135</v>
      </c>
      <c r="T67" s="243" t="s">
        <v>135</v>
      </c>
      <c r="U67" s="226">
        <v>0</v>
      </c>
      <c r="V67" s="226">
        <f>ROUND(E67*U67,2)</f>
        <v>0</v>
      </c>
      <c r="W67" s="226"/>
      <c r="X67" s="226" t="s">
        <v>136</v>
      </c>
      <c r="Y67" s="226" t="s">
        <v>137</v>
      </c>
      <c r="Z67" s="216"/>
      <c r="AA67" s="216"/>
      <c r="AB67" s="216"/>
      <c r="AC67" s="216"/>
      <c r="AD67" s="216"/>
      <c r="AE67" s="216"/>
      <c r="AF67" s="216"/>
      <c r="AG67" s="216" t="s">
        <v>138</v>
      </c>
      <c r="AH67" s="216"/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2" x14ac:dyDescent="0.2">
      <c r="A68" s="223"/>
      <c r="B68" s="224"/>
      <c r="C68" s="257" t="s">
        <v>234</v>
      </c>
      <c r="D68" s="245"/>
      <c r="E68" s="245"/>
      <c r="F68" s="245"/>
      <c r="G68" s="245"/>
      <c r="H68" s="226"/>
      <c r="I68" s="226"/>
      <c r="J68" s="226"/>
      <c r="K68" s="226"/>
      <c r="L68" s="226"/>
      <c r="M68" s="226"/>
      <c r="N68" s="225"/>
      <c r="O68" s="225"/>
      <c r="P68" s="225"/>
      <c r="Q68" s="225"/>
      <c r="R68" s="226"/>
      <c r="S68" s="226"/>
      <c r="T68" s="226"/>
      <c r="U68" s="226"/>
      <c r="V68" s="226"/>
      <c r="W68" s="226"/>
      <c r="X68" s="226"/>
      <c r="Y68" s="226"/>
      <c r="Z68" s="216"/>
      <c r="AA68" s="216"/>
      <c r="AB68" s="216"/>
      <c r="AC68" s="216"/>
      <c r="AD68" s="216"/>
      <c r="AE68" s="216"/>
      <c r="AF68" s="216"/>
      <c r="AG68" s="216" t="s">
        <v>140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2" x14ac:dyDescent="0.2">
      <c r="A69" s="223"/>
      <c r="B69" s="224"/>
      <c r="C69" s="261" t="s">
        <v>235</v>
      </c>
      <c r="D69" s="254"/>
      <c r="E69" s="254"/>
      <c r="F69" s="254"/>
      <c r="G69" s="254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26"/>
      <c r="Z69" s="216"/>
      <c r="AA69" s="216"/>
      <c r="AB69" s="216"/>
      <c r="AC69" s="216"/>
      <c r="AD69" s="216"/>
      <c r="AE69" s="216"/>
      <c r="AF69" s="216"/>
      <c r="AG69" s="216" t="s">
        <v>183</v>
      </c>
      <c r="AH69" s="216"/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outlineLevel="3" x14ac:dyDescent="0.2">
      <c r="A70" s="223"/>
      <c r="B70" s="224"/>
      <c r="C70" s="261" t="s">
        <v>236</v>
      </c>
      <c r="D70" s="254"/>
      <c r="E70" s="254"/>
      <c r="F70" s="254"/>
      <c r="G70" s="254"/>
      <c r="H70" s="226"/>
      <c r="I70" s="226"/>
      <c r="J70" s="226"/>
      <c r="K70" s="226"/>
      <c r="L70" s="226"/>
      <c r="M70" s="226"/>
      <c r="N70" s="225"/>
      <c r="O70" s="225"/>
      <c r="P70" s="225"/>
      <c r="Q70" s="225"/>
      <c r="R70" s="226"/>
      <c r="S70" s="226"/>
      <c r="T70" s="226"/>
      <c r="U70" s="226"/>
      <c r="V70" s="226"/>
      <c r="W70" s="226"/>
      <c r="X70" s="226"/>
      <c r="Y70" s="226"/>
      <c r="Z70" s="216"/>
      <c r="AA70" s="216"/>
      <c r="AB70" s="216"/>
      <c r="AC70" s="216"/>
      <c r="AD70" s="216"/>
      <c r="AE70" s="216"/>
      <c r="AF70" s="216"/>
      <c r="AG70" s="216" t="s">
        <v>183</v>
      </c>
      <c r="AH70" s="216"/>
      <c r="AI70" s="216"/>
      <c r="AJ70" s="216"/>
      <c r="AK70" s="216"/>
      <c r="AL70" s="216"/>
      <c r="AM70" s="216"/>
      <c r="AN70" s="216"/>
      <c r="AO70" s="216"/>
      <c r="AP70" s="216"/>
      <c r="AQ70" s="216"/>
      <c r="AR70" s="216"/>
      <c r="AS70" s="216"/>
      <c r="AT70" s="216"/>
      <c r="AU70" s="216"/>
      <c r="AV70" s="216"/>
      <c r="AW70" s="216"/>
      <c r="AX70" s="216"/>
      <c r="AY70" s="216"/>
      <c r="AZ70" s="216"/>
      <c r="BA70" s="216"/>
      <c r="BB70" s="216"/>
      <c r="BC70" s="216"/>
      <c r="BD70" s="216"/>
      <c r="BE70" s="216"/>
      <c r="BF70" s="216"/>
      <c r="BG70" s="216"/>
      <c r="BH70" s="216"/>
    </row>
    <row r="71" spans="1:60" ht="22.5" outlineLevel="3" x14ac:dyDescent="0.2">
      <c r="A71" s="223"/>
      <c r="B71" s="224"/>
      <c r="C71" s="261" t="s">
        <v>237</v>
      </c>
      <c r="D71" s="254"/>
      <c r="E71" s="254"/>
      <c r="F71" s="254"/>
      <c r="G71" s="254"/>
      <c r="H71" s="226"/>
      <c r="I71" s="226"/>
      <c r="J71" s="226"/>
      <c r="K71" s="226"/>
      <c r="L71" s="226"/>
      <c r="M71" s="226"/>
      <c r="N71" s="225"/>
      <c r="O71" s="225"/>
      <c r="P71" s="225"/>
      <c r="Q71" s="225"/>
      <c r="R71" s="226"/>
      <c r="S71" s="226"/>
      <c r="T71" s="226"/>
      <c r="U71" s="226"/>
      <c r="V71" s="226"/>
      <c r="W71" s="226"/>
      <c r="X71" s="226"/>
      <c r="Y71" s="226"/>
      <c r="Z71" s="216"/>
      <c r="AA71" s="216"/>
      <c r="AB71" s="216"/>
      <c r="AC71" s="216"/>
      <c r="AD71" s="216"/>
      <c r="AE71" s="216"/>
      <c r="AF71" s="216"/>
      <c r="AG71" s="216" t="s">
        <v>183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44" t="str">
        <f>C71</f>
        <v>- při vodorovné dopravě po vodě : vyložení na hromady na suchu nebo na přeložení na dopravní prostředek na suchu do 15 m vodorovně a současně do 4 m svisle,</v>
      </c>
      <c r="BB71" s="216"/>
      <c r="BC71" s="216"/>
      <c r="BD71" s="216"/>
      <c r="BE71" s="216"/>
      <c r="BF71" s="216"/>
      <c r="BG71" s="216"/>
      <c r="BH71" s="216"/>
    </row>
    <row r="72" spans="1:60" outlineLevel="3" x14ac:dyDescent="0.2">
      <c r="A72" s="223"/>
      <c r="B72" s="224"/>
      <c r="C72" s="261" t="s">
        <v>238</v>
      </c>
      <c r="D72" s="254"/>
      <c r="E72" s="254"/>
      <c r="F72" s="254"/>
      <c r="G72" s="254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6"/>
      <c r="AA72" s="216"/>
      <c r="AB72" s="216"/>
      <c r="AC72" s="216"/>
      <c r="AD72" s="216"/>
      <c r="AE72" s="216"/>
      <c r="AF72" s="216"/>
      <c r="AG72" s="216" t="s">
        <v>183</v>
      </c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2" x14ac:dyDescent="0.2">
      <c r="A73" s="223"/>
      <c r="B73" s="224"/>
      <c r="C73" s="258" t="s">
        <v>239</v>
      </c>
      <c r="D73" s="227"/>
      <c r="E73" s="228"/>
      <c r="F73" s="226"/>
      <c r="G73" s="226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6"/>
      <c r="AA73" s="216"/>
      <c r="AB73" s="216"/>
      <c r="AC73" s="216"/>
      <c r="AD73" s="216"/>
      <c r="AE73" s="216"/>
      <c r="AF73" s="216"/>
      <c r="AG73" s="216" t="s">
        <v>142</v>
      </c>
      <c r="AH73" s="216">
        <v>7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3" x14ac:dyDescent="0.2">
      <c r="A74" s="223"/>
      <c r="B74" s="224"/>
      <c r="C74" s="258" t="s">
        <v>240</v>
      </c>
      <c r="D74" s="227"/>
      <c r="E74" s="228">
        <v>149.61600000000001</v>
      </c>
      <c r="F74" s="226"/>
      <c r="G74" s="226"/>
      <c r="H74" s="226"/>
      <c r="I74" s="226"/>
      <c r="J74" s="226"/>
      <c r="K74" s="226"/>
      <c r="L74" s="226"/>
      <c r="M74" s="226"/>
      <c r="N74" s="225"/>
      <c r="O74" s="225"/>
      <c r="P74" s="225"/>
      <c r="Q74" s="225"/>
      <c r="R74" s="226"/>
      <c r="S74" s="226"/>
      <c r="T74" s="226"/>
      <c r="U74" s="226"/>
      <c r="V74" s="226"/>
      <c r="W74" s="226"/>
      <c r="X74" s="226"/>
      <c r="Y74" s="226"/>
      <c r="Z74" s="216"/>
      <c r="AA74" s="216"/>
      <c r="AB74" s="216"/>
      <c r="AC74" s="216"/>
      <c r="AD74" s="216"/>
      <c r="AE74" s="216"/>
      <c r="AF74" s="216"/>
      <c r="AG74" s="216" t="s">
        <v>142</v>
      </c>
      <c r="AH74" s="216">
        <v>7</v>
      </c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3" x14ac:dyDescent="0.2">
      <c r="A75" s="223"/>
      <c r="B75" s="224"/>
      <c r="C75" s="258" t="s">
        <v>241</v>
      </c>
      <c r="D75" s="227"/>
      <c r="E75" s="228">
        <v>12.635999999999999</v>
      </c>
      <c r="F75" s="226"/>
      <c r="G75" s="226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6"/>
      <c r="AA75" s="216"/>
      <c r="AB75" s="216"/>
      <c r="AC75" s="216"/>
      <c r="AD75" s="216"/>
      <c r="AE75" s="216"/>
      <c r="AF75" s="216"/>
      <c r="AG75" s="216" t="s">
        <v>142</v>
      </c>
      <c r="AH75" s="216">
        <v>7</v>
      </c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outlineLevel="3" x14ac:dyDescent="0.2">
      <c r="A76" s="223"/>
      <c r="B76" s="224"/>
      <c r="C76" s="258" t="s">
        <v>242</v>
      </c>
      <c r="D76" s="227"/>
      <c r="E76" s="228">
        <v>9.6</v>
      </c>
      <c r="F76" s="226"/>
      <c r="G76" s="226"/>
      <c r="H76" s="226"/>
      <c r="I76" s="226"/>
      <c r="J76" s="226"/>
      <c r="K76" s="226"/>
      <c r="L76" s="226"/>
      <c r="M76" s="226"/>
      <c r="N76" s="225"/>
      <c r="O76" s="225"/>
      <c r="P76" s="225"/>
      <c r="Q76" s="225"/>
      <c r="R76" s="226"/>
      <c r="S76" s="226"/>
      <c r="T76" s="226"/>
      <c r="U76" s="226"/>
      <c r="V76" s="226"/>
      <c r="W76" s="226"/>
      <c r="X76" s="226"/>
      <c r="Y76" s="226"/>
      <c r="Z76" s="216"/>
      <c r="AA76" s="216"/>
      <c r="AB76" s="216"/>
      <c r="AC76" s="216"/>
      <c r="AD76" s="216"/>
      <c r="AE76" s="216"/>
      <c r="AF76" s="216"/>
      <c r="AG76" s="216" t="s">
        <v>142</v>
      </c>
      <c r="AH76" s="216">
        <v>7</v>
      </c>
      <c r="AI76" s="216"/>
      <c r="AJ76" s="216"/>
      <c r="AK76" s="216"/>
      <c r="AL76" s="216"/>
      <c r="AM76" s="216"/>
      <c r="AN76" s="216"/>
      <c r="AO76" s="216"/>
      <c r="AP76" s="216"/>
      <c r="AQ76" s="216"/>
      <c r="AR76" s="216"/>
      <c r="AS76" s="216"/>
      <c r="AT76" s="216"/>
      <c r="AU76" s="216"/>
      <c r="AV76" s="216"/>
      <c r="AW76" s="216"/>
      <c r="AX76" s="216"/>
      <c r="AY76" s="216"/>
      <c r="AZ76" s="216"/>
      <c r="BA76" s="216"/>
      <c r="BB76" s="216"/>
      <c r="BC76" s="216"/>
      <c r="BD76" s="216"/>
      <c r="BE76" s="216"/>
      <c r="BF76" s="216"/>
      <c r="BG76" s="216"/>
      <c r="BH76" s="216"/>
    </row>
    <row r="77" spans="1:60" outlineLevel="3" x14ac:dyDescent="0.2">
      <c r="A77" s="223"/>
      <c r="B77" s="224"/>
      <c r="C77" s="258" t="s">
        <v>243</v>
      </c>
      <c r="D77" s="227"/>
      <c r="E77" s="228">
        <v>212.21199999999999</v>
      </c>
      <c r="F77" s="226"/>
      <c r="G77" s="226"/>
      <c r="H77" s="226"/>
      <c r="I77" s="226"/>
      <c r="J77" s="226"/>
      <c r="K77" s="226"/>
      <c r="L77" s="226"/>
      <c r="M77" s="226"/>
      <c r="N77" s="225"/>
      <c r="O77" s="225"/>
      <c r="P77" s="225"/>
      <c r="Q77" s="225"/>
      <c r="R77" s="226"/>
      <c r="S77" s="226"/>
      <c r="T77" s="226"/>
      <c r="U77" s="226"/>
      <c r="V77" s="226"/>
      <c r="W77" s="226"/>
      <c r="X77" s="226"/>
      <c r="Y77" s="226"/>
      <c r="Z77" s="216"/>
      <c r="AA77" s="216"/>
      <c r="AB77" s="216"/>
      <c r="AC77" s="216"/>
      <c r="AD77" s="216"/>
      <c r="AE77" s="216"/>
      <c r="AF77" s="216"/>
      <c r="AG77" s="216" t="s">
        <v>142</v>
      </c>
      <c r="AH77" s="216">
        <v>7</v>
      </c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3" x14ac:dyDescent="0.2">
      <c r="A78" s="223"/>
      <c r="B78" s="224"/>
      <c r="C78" s="258" t="s">
        <v>244</v>
      </c>
      <c r="D78" s="227"/>
      <c r="E78" s="228"/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26"/>
      <c r="Z78" s="216"/>
      <c r="AA78" s="216"/>
      <c r="AB78" s="216"/>
      <c r="AC78" s="216"/>
      <c r="AD78" s="216"/>
      <c r="AE78" s="216"/>
      <c r="AF78" s="216"/>
      <c r="AG78" s="216" t="s">
        <v>142</v>
      </c>
      <c r="AH78" s="216">
        <v>7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outlineLevel="3" x14ac:dyDescent="0.2">
      <c r="A79" s="223"/>
      <c r="B79" s="224"/>
      <c r="C79" s="258" t="s">
        <v>245</v>
      </c>
      <c r="D79" s="227"/>
      <c r="E79" s="228">
        <v>2.7140000000000001E-2</v>
      </c>
      <c r="F79" s="226"/>
      <c r="G79" s="226"/>
      <c r="H79" s="226"/>
      <c r="I79" s="226"/>
      <c r="J79" s="226"/>
      <c r="K79" s="226"/>
      <c r="L79" s="226"/>
      <c r="M79" s="226"/>
      <c r="N79" s="225"/>
      <c r="O79" s="225"/>
      <c r="P79" s="225"/>
      <c r="Q79" s="225"/>
      <c r="R79" s="226"/>
      <c r="S79" s="226"/>
      <c r="T79" s="226"/>
      <c r="U79" s="226"/>
      <c r="V79" s="226"/>
      <c r="W79" s="226"/>
      <c r="X79" s="226"/>
      <c r="Y79" s="226"/>
      <c r="Z79" s="216"/>
      <c r="AA79" s="216"/>
      <c r="AB79" s="216"/>
      <c r="AC79" s="216"/>
      <c r="AD79" s="216"/>
      <c r="AE79" s="216"/>
      <c r="AF79" s="216"/>
      <c r="AG79" s="216" t="s">
        <v>142</v>
      </c>
      <c r="AH79" s="216">
        <v>7</v>
      </c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3" x14ac:dyDescent="0.2">
      <c r="A80" s="223"/>
      <c r="B80" s="224"/>
      <c r="C80" s="258" t="s">
        <v>246</v>
      </c>
      <c r="D80" s="227"/>
      <c r="E80" s="228">
        <v>6.7759999999999998</v>
      </c>
      <c r="F80" s="226"/>
      <c r="G80" s="226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6"/>
      <c r="AA80" s="216"/>
      <c r="AB80" s="216"/>
      <c r="AC80" s="216"/>
      <c r="AD80" s="216"/>
      <c r="AE80" s="216"/>
      <c r="AF80" s="216"/>
      <c r="AG80" s="216" t="s">
        <v>142</v>
      </c>
      <c r="AH80" s="216">
        <v>7</v>
      </c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16"/>
      <c r="BB80" s="216"/>
      <c r="BC80" s="216"/>
      <c r="BD80" s="216"/>
      <c r="BE80" s="216"/>
      <c r="BF80" s="216"/>
      <c r="BG80" s="216"/>
      <c r="BH80" s="216"/>
    </row>
    <row r="81" spans="1:60" outlineLevel="3" x14ac:dyDescent="0.2">
      <c r="A81" s="223"/>
      <c r="B81" s="224"/>
      <c r="C81" s="258" t="s">
        <v>247</v>
      </c>
      <c r="D81" s="227"/>
      <c r="E81" s="228">
        <v>6.6830400000000001</v>
      </c>
      <c r="F81" s="226"/>
      <c r="G81" s="226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26"/>
      <c r="Z81" s="216"/>
      <c r="AA81" s="216"/>
      <c r="AB81" s="216"/>
      <c r="AC81" s="216"/>
      <c r="AD81" s="216"/>
      <c r="AE81" s="216"/>
      <c r="AF81" s="216"/>
      <c r="AG81" s="216" t="s">
        <v>142</v>
      </c>
      <c r="AH81" s="216">
        <v>7</v>
      </c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outlineLevel="3" x14ac:dyDescent="0.2">
      <c r="A82" s="223"/>
      <c r="B82" s="224"/>
      <c r="C82" s="258" t="s">
        <v>248</v>
      </c>
      <c r="D82" s="227"/>
      <c r="E82" s="228">
        <v>0.246</v>
      </c>
      <c r="F82" s="226"/>
      <c r="G82" s="226"/>
      <c r="H82" s="226"/>
      <c r="I82" s="226"/>
      <c r="J82" s="226"/>
      <c r="K82" s="226"/>
      <c r="L82" s="226"/>
      <c r="M82" s="226"/>
      <c r="N82" s="225"/>
      <c r="O82" s="225"/>
      <c r="P82" s="225"/>
      <c r="Q82" s="225"/>
      <c r="R82" s="226"/>
      <c r="S82" s="226"/>
      <c r="T82" s="226"/>
      <c r="U82" s="226"/>
      <c r="V82" s="226"/>
      <c r="W82" s="226"/>
      <c r="X82" s="226"/>
      <c r="Y82" s="226"/>
      <c r="Z82" s="216"/>
      <c r="AA82" s="216"/>
      <c r="AB82" s="216"/>
      <c r="AC82" s="216"/>
      <c r="AD82" s="216"/>
      <c r="AE82" s="216"/>
      <c r="AF82" s="216"/>
      <c r="AG82" s="216" t="s">
        <v>142</v>
      </c>
      <c r="AH82" s="216">
        <v>7</v>
      </c>
      <c r="AI82" s="216"/>
      <c r="AJ82" s="216"/>
      <c r="AK82" s="216"/>
      <c r="AL82" s="216"/>
      <c r="AM82" s="216"/>
      <c r="AN82" s="216"/>
      <c r="AO82" s="216"/>
      <c r="AP82" s="216"/>
      <c r="AQ82" s="216"/>
      <c r="AR82" s="216"/>
      <c r="AS82" s="216"/>
      <c r="AT82" s="216"/>
      <c r="AU82" s="216"/>
      <c r="AV82" s="216"/>
      <c r="AW82" s="216"/>
      <c r="AX82" s="216"/>
      <c r="AY82" s="216"/>
      <c r="AZ82" s="216"/>
      <c r="BA82" s="216"/>
      <c r="BB82" s="216"/>
      <c r="BC82" s="216"/>
      <c r="BD82" s="216"/>
      <c r="BE82" s="216"/>
      <c r="BF82" s="216"/>
      <c r="BG82" s="216"/>
      <c r="BH82" s="216"/>
    </row>
    <row r="83" spans="1:60" outlineLevel="3" x14ac:dyDescent="0.2">
      <c r="A83" s="223"/>
      <c r="B83" s="224"/>
      <c r="C83" s="258" t="s">
        <v>249</v>
      </c>
      <c r="D83" s="227"/>
      <c r="E83" s="228">
        <v>0.17471999999999999</v>
      </c>
      <c r="F83" s="226"/>
      <c r="G83" s="226"/>
      <c r="H83" s="226"/>
      <c r="I83" s="226"/>
      <c r="J83" s="226"/>
      <c r="K83" s="226"/>
      <c r="L83" s="226"/>
      <c r="M83" s="226"/>
      <c r="N83" s="225"/>
      <c r="O83" s="225"/>
      <c r="P83" s="225"/>
      <c r="Q83" s="225"/>
      <c r="R83" s="226"/>
      <c r="S83" s="226"/>
      <c r="T83" s="226"/>
      <c r="U83" s="226"/>
      <c r="V83" s="226"/>
      <c r="W83" s="226"/>
      <c r="X83" s="226"/>
      <c r="Y83" s="226"/>
      <c r="Z83" s="216"/>
      <c r="AA83" s="216"/>
      <c r="AB83" s="216"/>
      <c r="AC83" s="216"/>
      <c r="AD83" s="216"/>
      <c r="AE83" s="216"/>
      <c r="AF83" s="216"/>
      <c r="AG83" s="216" t="s">
        <v>142</v>
      </c>
      <c r="AH83" s="216">
        <v>7</v>
      </c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outlineLevel="3" x14ac:dyDescent="0.2">
      <c r="A84" s="223"/>
      <c r="B84" s="224"/>
      <c r="C84" s="258" t="s">
        <v>250</v>
      </c>
      <c r="D84" s="227"/>
      <c r="E84" s="228">
        <v>9.7869999999999999E-2</v>
      </c>
      <c r="F84" s="226"/>
      <c r="G84" s="226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6"/>
      <c r="AA84" s="216"/>
      <c r="AB84" s="216"/>
      <c r="AC84" s="216"/>
      <c r="AD84" s="216"/>
      <c r="AE84" s="216"/>
      <c r="AF84" s="216"/>
      <c r="AG84" s="216" t="s">
        <v>142</v>
      </c>
      <c r="AH84" s="216">
        <v>7</v>
      </c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</row>
    <row r="85" spans="1:60" outlineLevel="3" x14ac:dyDescent="0.2">
      <c r="A85" s="223"/>
      <c r="B85" s="224"/>
      <c r="C85" s="258" t="s">
        <v>251</v>
      </c>
      <c r="D85" s="227"/>
      <c r="E85" s="228">
        <v>5.1299999999999998E-2</v>
      </c>
      <c r="F85" s="226"/>
      <c r="G85" s="226"/>
      <c r="H85" s="226"/>
      <c r="I85" s="226"/>
      <c r="J85" s="226"/>
      <c r="K85" s="226"/>
      <c r="L85" s="226"/>
      <c r="M85" s="226"/>
      <c r="N85" s="225"/>
      <c r="O85" s="225"/>
      <c r="P85" s="225"/>
      <c r="Q85" s="225"/>
      <c r="R85" s="226"/>
      <c r="S85" s="226"/>
      <c r="T85" s="226"/>
      <c r="U85" s="226"/>
      <c r="V85" s="226"/>
      <c r="W85" s="226"/>
      <c r="X85" s="226"/>
      <c r="Y85" s="226"/>
      <c r="Z85" s="216"/>
      <c r="AA85" s="216"/>
      <c r="AB85" s="216"/>
      <c r="AC85" s="216"/>
      <c r="AD85" s="216"/>
      <c r="AE85" s="216"/>
      <c r="AF85" s="216"/>
      <c r="AG85" s="216" t="s">
        <v>142</v>
      </c>
      <c r="AH85" s="216">
        <v>7</v>
      </c>
      <c r="AI85" s="216"/>
      <c r="AJ85" s="216"/>
      <c r="AK85" s="216"/>
      <c r="AL85" s="216"/>
      <c r="AM85" s="216"/>
      <c r="AN85" s="216"/>
      <c r="AO85" s="216"/>
      <c r="AP85" s="216"/>
      <c r="AQ85" s="216"/>
      <c r="AR85" s="216"/>
      <c r="AS85" s="216"/>
      <c r="AT85" s="216"/>
      <c r="AU85" s="216"/>
      <c r="AV85" s="216"/>
      <c r="AW85" s="216"/>
      <c r="AX85" s="216"/>
      <c r="AY85" s="216"/>
      <c r="AZ85" s="216"/>
      <c r="BA85" s="216"/>
      <c r="BB85" s="216"/>
      <c r="BC85" s="216"/>
      <c r="BD85" s="216"/>
      <c r="BE85" s="216"/>
      <c r="BF85" s="216"/>
      <c r="BG85" s="216"/>
      <c r="BH85" s="216"/>
    </row>
    <row r="86" spans="1:60" outlineLevel="3" x14ac:dyDescent="0.2">
      <c r="A86" s="223"/>
      <c r="B86" s="224"/>
      <c r="C86" s="258" t="s">
        <v>252</v>
      </c>
      <c r="D86" s="227"/>
      <c r="E86" s="228">
        <v>1.77905</v>
      </c>
      <c r="F86" s="226"/>
      <c r="G86" s="226"/>
      <c r="H86" s="226"/>
      <c r="I86" s="226"/>
      <c r="J86" s="226"/>
      <c r="K86" s="226"/>
      <c r="L86" s="226"/>
      <c r="M86" s="226"/>
      <c r="N86" s="225"/>
      <c r="O86" s="225"/>
      <c r="P86" s="225"/>
      <c r="Q86" s="225"/>
      <c r="R86" s="226"/>
      <c r="S86" s="226"/>
      <c r="T86" s="226"/>
      <c r="U86" s="226"/>
      <c r="V86" s="226"/>
      <c r="W86" s="226"/>
      <c r="X86" s="226"/>
      <c r="Y86" s="226"/>
      <c r="Z86" s="216"/>
      <c r="AA86" s="216"/>
      <c r="AB86" s="216"/>
      <c r="AC86" s="216"/>
      <c r="AD86" s="216"/>
      <c r="AE86" s="216"/>
      <c r="AF86" s="216"/>
      <c r="AG86" s="216" t="s">
        <v>142</v>
      </c>
      <c r="AH86" s="216">
        <v>7</v>
      </c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/>
      <c r="BB86" s="216"/>
      <c r="BC86" s="216"/>
      <c r="BD86" s="216"/>
      <c r="BE86" s="216"/>
      <c r="BF86" s="216"/>
      <c r="BG86" s="216"/>
      <c r="BH86" s="216"/>
    </row>
    <row r="87" spans="1:60" outlineLevel="3" x14ac:dyDescent="0.2">
      <c r="A87" s="223"/>
      <c r="B87" s="224"/>
      <c r="C87" s="258" t="s">
        <v>253</v>
      </c>
      <c r="D87" s="227"/>
      <c r="E87" s="228">
        <v>3.9</v>
      </c>
      <c r="F87" s="226"/>
      <c r="G87" s="226"/>
      <c r="H87" s="226"/>
      <c r="I87" s="226"/>
      <c r="J87" s="226"/>
      <c r="K87" s="226"/>
      <c r="L87" s="226"/>
      <c r="M87" s="226"/>
      <c r="N87" s="225"/>
      <c r="O87" s="225"/>
      <c r="P87" s="225"/>
      <c r="Q87" s="225"/>
      <c r="R87" s="226"/>
      <c r="S87" s="226"/>
      <c r="T87" s="226"/>
      <c r="U87" s="226"/>
      <c r="V87" s="226"/>
      <c r="W87" s="226"/>
      <c r="X87" s="226"/>
      <c r="Y87" s="226"/>
      <c r="Z87" s="216"/>
      <c r="AA87" s="216"/>
      <c r="AB87" s="216"/>
      <c r="AC87" s="216"/>
      <c r="AD87" s="216"/>
      <c r="AE87" s="216"/>
      <c r="AF87" s="216"/>
      <c r="AG87" s="216" t="s">
        <v>142</v>
      </c>
      <c r="AH87" s="216">
        <v>7</v>
      </c>
      <c r="AI87" s="216"/>
      <c r="AJ87" s="216"/>
      <c r="AK87" s="216"/>
      <c r="AL87" s="216"/>
      <c r="AM87" s="216"/>
      <c r="AN87" s="216"/>
      <c r="AO87" s="216"/>
      <c r="AP87" s="216"/>
      <c r="AQ87" s="216"/>
      <c r="AR87" s="216"/>
      <c r="AS87" s="216"/>
      <c r="AT87" s="216"/>
      <c r="AU87" s="216"/>
      <c r="AV87" s="216"/>
      <c r="AW87" s="216"/>
      <c r="AX87" s="216"/>
      <c r="AY87" s="216"/>
      <c r="AZ87" s="216"/>
      <c r="BA87" s="216"/>
      <c r="BB87" s="216"/>
      <c r="BC87" s="216"/>
      <c r="BD87" s="216"/>
      <c r="BE87" s="216"/>
      <c r="BF87" s="216"/>
      <c r="BG87" s="216"/>
      <c r="BH87" s="216"/>
    </row>
    <row r="88" spans="1:60" ht="22.5" outlineLevel="1" x14ac:dyDescent="0.2">
      <c r="A88" s="237">
        <v>24</v>
      </c>
      <c r="B88" s="238" t="s">
        <v>254</v>
      </c>
      <c r="C88" s="256" t="s">
        <v>255</v>
      </c>
      <c r="D88" s="239" t="s">
        <v>232</v>
      </c>
      <c r="E88" s="240">
        <v>5.5913000000000004</v>
      </c>
      <c r="F88" s="241"/>
      <c r="G88" s="242">
        <f>ROUND(E88*F88,2)</f>
        <v>0</v>
      </c>
      <c r="H88" s="241">
        <v>0</v>
      </c>
      <c r="I88" s="242">
        <f>ROUND(E88*H88,2)</f>
        <v>0</v>
      </c>
      <c r="J88" s="241">
        <v>175</v>
      </c>
      <c r="K88" s="242">
        <f>ROUND(E88*J88,2)</f>
        <v>978.48</v>
      </c>
      <c r="L88" s="242">
        <v>21</v>
      </c>
      <c r="M88" s="242">
        <f>G88*(1+L88/100)</f>
        <v>0</v>
      </c>
      <c r="N88" s="240">
        <v>0</v>
      </c>
      <c r="O88" s="240">
        <f>ROUND(E88*N88,2)</f>
        <v>0</v>
      </c>
      <c r="P88" s="240">
        <v>0</v>
      </c>
      <c r="Q88" s="240">
        <f>ROUND(E88*P88,2)</f>
        <v>0</v>
      </c>
      <c r="R88" s="242"/>
      <c r="S88" s="242" t="s">
        <v>196</v>
      </c>
      <c r="T88" s="243" t="s">
        <v>256</v>
      </c>
      <c r="U88" s="226">
        <v>0</v>
      </c>
      <c r="V88" s="226">
        <f>ROUND(E88*U88,2)</f>
        <v>0</v>
      </c>
      <c r="W88" s="226"/>
      <c r="X88" s="226" t="s">
        <v>136</v>
      </c>
      <c r="Y88" s="226" t="s">
        <v>137</v>
      </c>
      <c r="Z88" s="216"/>
      <c r="AA88" s="216"/>
      <c r="AB88" s="216"/>
      <c r="AC88" s="216"/>
      <c r="AD88" s="216"/>
      <c r="AE88" s="216"/>
      <c r="AF88" s="216"/>
      <c r="AG88" s="216" t="s">
        <v>138</v>
      </c>
      <c r="AH88" s="216"/>
      <c r="AI88" s="216"/>
      <c r="AJ88" s="216"/>
      <c r="AK88" s="216"/>
      <c r="AL88" s="216"/>
      <c r="AM88" s="216"/>
      <c r="AN88" s="216"/>
      <c r="AO88" s="216"/>
      <c r="AP88" s="216"/>
      <c r="AQ88" s="216"/>
      <c r="AR88" s="216"/>
      <c r="AS88" s="216"/>
      <c r="AT88" s="216"/>
      <c r="AU88" s="216"/>
      <c r="AV88" s="216"/>
      <c r="AW88" s="216"/>
      <c r="AX88" s="216"/>
      <c r="AY88" s="216"/>
      <c r="AZ88" s="216"/>
      <c r="BA88" s="216"/>
      <c r="BB88" s="216"/>
      <c r="BC88" s="216"/>
      <c r="BD88" s="216"/>
      <c r="BE88" s="216"/>
      <c r="BF88" s="216"/>
      <c r="BG88" s="216"/>
      <c r="BH88" s="216"/>
    </row>
    <row r="89" spans="1:60" outlineLevel="2" x14ac:dyDescent="0.2">
      <c r="A89" s="223"/>
      <c r="B89" s="224"/>
      <c r="C89" s="259" t="s">
        <v>235</v>
      </c>
      <c r="D89" s="246"/>
      <c r="E89" s="246"/>
      <c r="F89" s="246"/>
      <c r="G89" s="246"/>
      <c r="H89" s="226"/>
      <c r="I89" s="226"/>
      <c r="J89" s="226"/>
      <c r="K89" s="226"/>
      <c r="L89" s="226"/>
      <c r="M89" s="226"/>
      <c r="N89" s="225"/>
      <c r="O89" s="225"/>
      <c r="P89" s="225"/>
      <c r="Q89" s="225"/>
      <c r="R89" s="226"/>
      <c r="S89" s="226"/>
      <c r="T89" s="226"/>
      <c r="U89" s="226"/>
      <c r="V89" s="226"/>
      <c r="W89" s="226"/>
      <c r="X89" s="226"/>
      <c r="Y89" s="226"/>
      <c r="Z89" s="216"/>
      <c r="AA89" s="216"/>
      <c r="AB89" s="216"/>
      <c r="AC89" s="216"/>
      <c r="AD89" s="216"/>
      <c r="AE89" s="216"/>
      <c r="AF89" s="216"/>
      <c r="AG89" s="216" t="s">
        <v>183</v>
      </c>
      <c r="AH89" s="216"/>
      <c r="AI89" s="216"/>
      <c r="AJ89" s="216"/>
      <c r="AK89" s="216"/>
      <c r="AL89" s="216"/>
      <c r="AM89" s="216"/>
      <c r="AN89" s="216"/>
      <c r="AO89" s="216"/>
      <c r="AP89" s="216"/>
      <c r="AQ89" s="216"/>
      <c r="AR89" s="216"/>
      <c r="AS89" s="216"/>
      <c r="AT89" s="216"/>
      <c r="AU89" s="216"/>
      <c r="AV89" s="216"/>
      <c r="AW89" s="216"/>
      <c r="AX89" s="216"/>
      <c r="AY89" s="216"/>
      <c r="AZ89" s="216"/>
      <c r="BA89" s="216"/>
      <c r="BB89" s="216"/>
      <c r="BC89" s="216"/>
      <c r="BD89" s="216"/>
      <c r="BE89" s="216"/>
      <c r="BF89" s="216"/>
      <c r="BG89" s="216"/>
      <c r="BH89" s="216"/>
    </row>
    <row r="90" spans="1:60" outlineLevel="3" x14ac:dyDescent="0.2">
      <c r="A90" s="223"/>
      <c r="B90" s="224"/>
      <c r="C90" s="261" t="s">
        <v>236</v>
      </c>
      <c r="D90" s="254"/>
      <c r="E90" s="254"/>
      <c r="F90" s="254"/>
      <c r="G90" s="254"/>
      <c r="H90" s="226"/>
      <c r="I90" s="226"/>
      <c r="J90" s="226"/>
      <c r="K90" s="226"/>
      <c r="L90" s="226"/>
      <c r="M90" s="226"/>
      <c r="N90" s="225"/>
      <c r="O90" s="225"/>
      <c r="P90" s="225"/>
      <c r="Q90" s="225"/>
      <c r="R90" s="226"/>
      <c r="S90" s="226"/>
      <c r="T90" s="226"/>
      <c r="U90" s="226"/>
      <c r="V90" s="226"/>
      <c r="W90" s="226"/>
      <c r="X90" s="226"/>
      <c r="Y90" s="226"/>
      <c r="Z90" s="216"/>
      <c r="AA90" s="216"/>
      <c r="AB90" s="216"/>
      <c r="AC90" s="216"/>
      <c r="AD90" s="216"/>
      <c r="AE90" s="216"/>
      <c r="AF90" s="216"/>
      <c r="AG90" s="216" t="s">
        <v>183</v>
      </c>
      <c r="AH90" s="216"/>
      <c r="AI90" s="216"/>
      <c r="AJ90" s="216"/>
      <c r="AK90" s="216"/>
      <c r="AL90" s="216"/>
      <c r="AM90" s="216"/>
      <c r="AN90" s="216"/>
      <c r="AO90" s="216"/>
      <c r="AP90" s="216"/>
      <c r="AQ90" s="216"/>
      <c r="AR90" s="216"/>
      <c r="AS90" s="216"/>
      <c r="AT90" s="216"/>
      <c r="AU90" s="216"/>
      <c r="AV90" s="216"/>
      <c r="AW90" s="216"/>
      <c r="AX90" s="216"/>
      <c r="AY90" s="216"/>
      <c r="AZ90" s="216"/>
      <c r="BA90" s="216"/>
      <c r="BB90" s="216"/>
      <c r="BC90" s="216"/>
      <c r="BD90" s="216"/>
      <c r="BE90" s="216"/>
      <c r="BF90" s="216"/>
      <c r="BG90" s="216"/>
      <c r="BH90" s="216"/>
    </row>
    <row r="91" spans="1:60" ht="22.5" outlineLevel="3" x14ac:dyDescent="0.2">
      <c r="A91" s="223"/>
      <c r="B91" s="224"/>
      <c r="C91" s="261" t="s">
        <v>237</v>
      </c>
      <c r="D91" s="254"/>
      <c r="E91" s="254"/>
      <c r="F91" s="254"/>
      <c r="G91" s="254"/>
      <c r="H91" s="226"/>
      <c r="I91" s="226"/>
      <c r="J91" s="226"/>
      <c r="K91" s="226"/>
      <c r="L91" s="226"/>
      <c r="M91" s="226"/>
      <c r="N91" s="225"/>
      <c r="O91" s="225"/>
      <c r="P91" s="225"/>
      <c r="Q91" s="225"/>
      <c r="R91" s="226"/>
      <c r="S91" s="226"/>
      <c r="T91" s="226"/>
      <c r="U91" s="226"/>
      <c r="V91" s="226"/>
      <c r="W91" s="226"/>
      <c r="X91" s="226"/>
      <c r="Y91" s="226"/>
      <c r="Z91" s="216"/>
      <c r="AA91" s="216"/>
      <c r="AB91" s="216"/>
      <c r="AC91" s="216"/>
      <c r="AD91" s="216"/>
      <c r="AE91" s="216"/>
      <c r="AF91" s="216"/>
      <c r="AG91" s="216" t="s">
        <v>183</v>
      </c>
      <c r="AH91" s="216"/>
      <c r="AI91" s="216"/>
      <c r="AJ91" s="216"/>
      <c r="AK91" s="216"/>
      <c r="AL91" s="216"/>
      <c r="AM91" s="216"/>
      <c r="AN91" s="216"/>
      <c r="AO91" s="216"/>
      <c r="AP91" s="216"/>
      <c r="AQ91" s="216"/>
      <c r="AR91" s="216"/>
      <c r="AS91" s="216"/>
      <c r="AT91" s="216"/>
      <c r="AU91" s="216"/>
      <c r="AV91" s="216"/>
      <c r="AW91" s="216"/>
      <c r="AX91" s="216"/>
      <c r="AY91" s="216"/>
      <c r="AZ91" s="216"/>
      <c r="BA91" s="244" t="str">
        <f>C91</f>
        <v>- při vodorovné dopravě po vodě : vyložení na hromady na suchu nebo na přeložení na dopravní prostředek na suchu do 15 m vodorovně a současně do 4 m svisle,</v>
      </c>
      <c r="BB91" s="216"/>
      <c r="BC91" s="216"/>
      <c r="BD91" s="216"/>
      <c r="BE91" s="216"/>
      <c r="BF91" s="216"/>
      <c r="BG91" s="216"/>
      <c r="BH91" s="216"/>
    </row>
    <row r="92" spans="1:60" outlineLevel="3" x14ac:dyDescent="0.2">
      <c r="A92" s="223"/>
      <c r="B92" s="224"/>
      <c r="C92" s="261" t="s">
        <v>238</v>
      </c>
      <c r="D92" s="254"/>
      <c r="E92" s="254"/>
      <c r="F92" s="254"/>
      <c r="G92" s="254"/>
      <c r="H92" s="226"/>
      <c r="I92" s="226"/>
      <c r="J92" s="226"/>
      <c r="K92" s="226"/>
      <c r="L92" s="226"/>
      <c r="M92" s="226"/>
      <c r="N92" s="225"/>
      <c r="O92" s="225"/>
      <c r="P92" s="225"/>
      <c r="Q92" s="225"/>
      <c r="R92" s="226"/>
      <c r="S92" s="226"/>
      <c r="T92" s="226"/>
      <c r="U92" s="226"/>
      <c r="V92" s="226"/>
      <c r="W92" s="226"/>
      <c r="X92" s="226"/>
      <c r="Y92" s="226"/>
      <c r="Z92" s="216"/>
      <c r="AA92" s="216"/>
      <c r="AB92" s="216"/>
      <c r="AC92" s="216"/>
      <c r="AD92" s="216"/>
      <c r="AE92" s="216"/>
      <c r="AF92" s="216"/>
      <c r="AG92" s="216" t="s">
        <v>183</v>
      </c>
      <c r="AH92" s="216"/>
      <c r="AI92" s="216"/>
      <c r="AJ92" s="216"/>
      <c r="AK92" s="216"/>
      <c r="AL92" s="216"/>
      <c r="AM92" s="216"/>
      <c r="AN92" s="216"/>
      <c r="AO92" s="216"/>
      <c r="AP92" s="216"/>
      <c r="AQ92" s="216"/>
      <c r="AR92" s="216"/>
      <c r="AS92" s="216"/>
      <c r="AT92" s="216"/>
      <c r="AU92" s="216"/>
      <c r="AV92" s="216"/>
      <c r="AW92" s="216"/>
      <c r="AX92" s="216"/>
      <c r="AY92" s="216"/>
      <c r="AZ92" s="216"/>
      <c r="BA92" s="216"/>
      <c r="BB92" s="216"/>
      <c r="BC92" s="216"/>
      <c r="BD92" s="216"/>
      <c r="BE92" s="216"/>
      <c r="BF92" s="216"/>
      <c r="BG92" s="216"/>
      <c r="BH92" s="216"/>
    </row>
    <row r="93" spans="1:60" outlineLevel="2" x14ac:dyDescent="0.2">
      <c r="A93" s="223"/>
      <c r="B93" s="224"/>
      <c r="C93" s="258" t="s">
        <v>257</v>
      </c>
      <c r="D93" s="227"/>
      <c r="E93" s="228">
        <v>5.5913000000000004</v>
      </c>
      <c r="F93" s="226"/>
      <c r="G93" s="226"/>
      <c r="H93" s="226"/>
      <c r="I93" s="226"/>
      <c r="J93" s="226"/>
      <c r="K93" s="226"/>
      <c r="L93" s="226"/>
      <c r="M93" s="226"/>
      <c r="N93" s="225"/>
      <c r="O93" s="225"/>
      <c r="P93" s="225"/>
      <c r="Q93" s="225"/>
      <c r="R93" s="226"/>
      <c r="S93" s="226"/>
      <c r="T93" s="226"/>
      <c r="U93" s="226"/>
      <c r="V93" s="226"/>
      <c r="W93" s="226"/>
      <c r="X93" s="226"/>
      <c r="Y93" s="226"/>
      <c r="Z93" s="216"/>
      <c r="AA93" s="216"/>
      <c r="AB93" s="216"/>
      <c r="AC93" s="216"/>
      <c r="AD93" s="216"/>
      <c r="AE93" s="216"/>
      <c r="AF93" s="216"/>
      <c r="AG93" s="216" t="s">
        <v>142</v>
      </c>
      <c r="AH93" s="216">
        <v>7</v>
      </c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/>
      <c r="BB93" s="216"/>
      <c r="BC93" s="216"/>
      <c r="BD93" s="216"/>
      <c r="BE93" s="216"/>
      <c r="BF93" s="216"/>
      <c r="BG93" s="216"/>
      <c r="BH93" s="216"/>
    </row>
    <row r="94" spans="1:60" outlineLevel="1" x14ac:dyDescent="0.2">
      <c r="A94" s="237">
        <v>25</v>
      </c>
      <c r="B94" s="238" t="s">
        <v>258</v>
      </c>
      <c r="C94" s="256" t="s">
        <v>259</v>
      </c>
      <c r="D94" s="239" t="s">
        <v>232</v>
      </c>
      <c r="E94" s="240">
        <v>1211.39735</v>
      </c>
      <c r="F94" s="241"/>
      <c r="G94" s="242">
        <f>ROUND(E94*F94,2)</f>
        <v>0</v>
      </c>
      <c r="H94" s="241">
        <v>0</v>
      </c>
      <c r="I94" s="242">
        <f>ROUND(E94*H94,2)</f>
        <v>0</v>
      </c>
      <c r="J94" s="241">
        <v>32.4</v>
      </c>
      <c r="K94" s="242">
        <f>ROUND(E94*J94,2)</f>
        <v>39249.269999999997</v>
      </c>
      <c r="L94" s="242">
        <v>21</v>
      </c>
      <c r="M94" s="242">
        <f>G94*(1+L94/100)</f>
        <v>0</v>
      </c>
      <c r="N94" s="240">
        <v>0</v>
      </c>
      <c r="O94" s="240">
        <f>ROUND(E94*N94,2)</f>
        <v>0</v>
      </c>
      <c r="P94" s="240">
        <v>0</v>
      </c>
      <c r="Q94" s="240">
        <f>ROUND(E94*P94,2)</f>
        <v>0</v>
      </c>
      <c r="R94" s="242" t="s">
        <v>260</v>
      </c>
      <c r="S94" s="242" t="s">
        <v>135</v>
      </c>
      <c r="T94" s="243" t="s">
        <v>135</v>
      </c>
      <c r="U94" s="226">
        <v>0</v>
      </c>
      <c r="V94" s="226">
        <f>ROUND(E94*U94,2)</f>
        <v>0</v>
      </c>
      <c r="W94" s="226"/>
      <c r="X94" s="226" t="s">
        <v>136</v>
      </c>
      <c r="Y94" s="226" t="s">
        <v>137</v>
      </c>
      <c r="Z94" s="216"/>
      <c r="AA94" s="216"/>
      <c r="AB94" s="216"/>
      <c r="AC94" s="216"/>
      <c r="AD94" s="216"/>
      <c r="AE94" s="216"/>
      <c r="AF94" s="216"/>
      <c r="AG94" s="216" t="s">
        <v>138</v>
      </c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/>
      <c r="BB94" s="216"/>
      <c r="BC94" s="216"/>
      <c r="BD94" s="216"/>
      <c r="BE94" s="216"/>
      <c r="BF94" s="216"/>
      <c r="BG94" s="216"/>
      <c r="BH94" s="216"/>
    </row>
    <row r="95" spans="1:60" outlineLevel="2" x14ac:dyDescent="0.2">
      <c r="A95" s="223"/>
      <c r="B95" s="224"/>
      <c r="C95" s="257" t="s">
        <v>261</v>
      </c>
      <c r="D95" s="245"/>
      <c r="E95" s="245"/>
      <c r="F95" s="245"/>
      <c r="G95" s="245"/>
      <c r="H95" s="226"/>
      <c r="I95" s="226"/>
      <c r="J95" s="226"/>
      <c r="K95" s="226"/>
      <c r="L95" s="226"/>
      <c r="M95" s="226"/>
      <c r="N95" s="225"/>
      <c r="O95" s="225"/>
      <c r="P95" s="225"/>
      <c r="Q95" s="225"/>
      <c r="R95" s="226"/>
      <c r="S95" s="226"/>
      <c r="T95" s="226"/>
      <c r="U95" s="226"/>
      <c r="V95" s="226"/>
      <c r="W95" s="226"/>
      <c r="X95" s="226"/>
      <c r="Y95" s="226"/>
      <c r="Z95" s="216"/>
      <c r="AA95" s="216"/>
      <c r="AB95" s="216"/>
      <c r="AC95" s="216"/>
      <c r="AD95" s="216"/>
      <c r="AE95" s="216"/>
      <c r="AF95" s="216"/>
      <c r="AG95" s="216" t="s">
        <v>140</v>
      </c>
      <c r="AH95" s="216"/>
      <c r="AI95" s="216"/>
      <c r="AJ95" s="216"/>
      <c r="AK95" s="216"/>
      <c r="AL95" s="216"/>
      <c r="AM95" s="216"/>
      <c r="AN95" s="216"/>
      <c r="AO95" s="216"/>
      <c r="AP95" s="216"/>
      <c r="AQ95" s="216"/>
      <c r="AR95" s="216"/>
      <c r="AS95" s="216"/>
      <c r="AT95" s="216"/>
      <c r="AU95" s="216"/>
      <c r="AV95" s="216"/>
      <c r="AW95" s="216"/>
      <c r="AX95" s="216"/>
      <c r="AY95" s="216"/>
      <c r="AZ95" s="216"/>
      <c r="BA95" s="216"/>
      <c r="BB95" s="216"/>
      <c r="BC95" s="216"/>
      <c r="BD95" s="216"/>
      <c r="BE95" s="216"/>
      <c r="BF95" s="216"/>
      <c r="BG95" s="216"/>
      <c r="BH95" s="216"/>
    </row>
    <row r="96" spans="1:60" outlineLevel="2" x14ac:dyDescent="0.2">
      <c r="A96" s="223"/>
      <c r="B96" s="224"/>
      <c r="C96" s="258" t="s">
        <v>262</v>
      </c>
      <c r="D96" s="227"/>
      <c r="E96" s="228">
        <v>1211.39735</v>
      </c>
      <c r="F96" s="226"/>
      <c r="G96" s="226"/>
      <c r="H96" s="226"/>
      <c r="I96" s="226"/>
      <c r="J96" s="226"/>
      <c r="K96" s="226"/>
      <c r="L96" s="226"/>
      <c r="M96" s="226"/>
      <c r="N96" s="225"/>
      <c r="O96" s="225"/>
      <c r="P96" s="225"/>
      <c r="Q96" s="225"/>
      <c r="R96" s="226"/>
      <c r="S96" s="226"/>
      <c r="T96" s="226"/>
      <c r="U96" s="226"/>
      <c r="V96" s="226"/>
      <c r="W96" s="226"/>
      <c r="X96" s="226"/>
      <c r="Y96" s="226"/>
      <c r="Z96" s="216"/>
      <c r="AA96" s="216"/>
      <c r="AB96" s="216"/>
      <c r="AC96" s="216"/>
      <c r="AD96" s="216"/>
      <c r="AE96" s="216"/>
      <c r="AF96" s="216"/>
      <c r="AG96" s="216" t="s">
        <v>142</v>
      </c>
      <c r="AH96" s="216">
        <v>5</v>
      </c>
      <c r="AI96" s="216"/>
      <c r="AJ96" s="216"/>
      <c r="AK96" s="216"/>
      <c r="AL96" s="216"/>
      <c r="AM96" s="216"/>
      <c r="AN96" s="216"/>
      <c r="AO96" s="216"/>
      <c r="AP96" s="216"/>
      <c r="AQ96" s="216"/>
      <c r="AR96" s="216"/>
      <c r="AS96" s="216"/>
      <c r="AT96" s="216"/>
      <c r="AU96" s="216"/>
      <c r="AV96" s="216"/>
      <c r="AW96" s="216"/>
      <c r="AX96" s="216"/>
      <c r="AY96" s="216"/>
      <c r="AZ96" s="216"/>
      <c r="BA96" s="216"/>
      <c r="BB96" s="216"/>
      <c r="BC96" s="216"/>
      <c r="BD96" s="216"/>
      <c r="BE96" s="216"/>
      <c r="BF96" s="216"/>
      <c r="BG96" s="216"/>
      <c r="BH96" s="216"/>
    </row>
    <row r="97" spans="1:60" outlineLevel="1" x14ac:dyDescent="0.2">
      <c r="A97" s="237">
        <v>26</v>
      </c>
      <c r="B97" s="238" t="s">
        <v>263</v>
      </c>
      <c r="C97" s="256" t="s">
        <v>264</v>
      </c>
      <c r="D97" s="239" t="s">
        <v>232</v>
      </c>
      <c r="E97" s="240">
        <v>409.39042000000001</v>
      </c>
      <c r="F97" s="241"/>
      <c r="G97" s="242">
        <f>ROUND(E97*F97,2)</f>
        <v>0</v>
      </c>
      <c r="H97" s="241">
        <v>0</v>
      </c>
      <c r="I97" s="242">
        <f>ROUND(E97*H97,2)</f>
        <v>0</v>
      </c>
      <c r="J97" s="241">
        <v>172.5</v>
      </c>
      <c r="K97" s="242">
        <f>ROUND(E97*J97,2)</f>
        <v>70619.850000000006</v>
      </c>
      <c r="L97" s="242">
        <v>21</v>
      </c>
      <c r="M97" s="242">
        <f>G97*(1+L97/100)</f>
        <v>0</v>
      </c>
      <c r="N97" s="240">
        <v>0</v>
      </c>
      <c r="O97" s="240">
        <f>ROUND(E97*N97,2)</f>
        <v>0</v>
      </c>
      <c r="P97" s="240">
        <v>0</v>
      </c>
      <c r="Q97" s="240">
        <f>ROUND(E97*P97,2)</f>
        <v>0</v>
      </c>
      <c r="R97" s="242" t="s">
        <v>265</v>
      </c>
      <c r="S97" s="242" t="s">
        <v>135</v>
      </c>
      <c r="T97" s="243" t="s">
        <v>135</v>
      </c>
      <c r="U97" s="226">
        <v>9.9000000000000005E-2</v>
      </c>
      <c r="V97" s="226">
        <f>ROUND(E97*U97,2)</f>
        <v>40.53</v>
      </c>
      <c r="W97" s="226"/>
      <c r="X97" s="226" t="s">
        <v>266</v>
      </c>
      <c r="Y97" s="226" t="s">
        <v>137</v>
      </c>
      <c r="Z97" s="216"/>
      <c r="AA97" s="216"/>
      <c r="AB97" s="216"/>
      <c r="AC97" s="216"/>
      <c r="AD97" s="216"/>
      <c r="AE97" s="216"/>
      <c r="AF97" s="216"/>
      <c r="AG97" s="216" t="s">
        <v>267</v>
      </c>
      <c r="AH97" s="216"/>
      <c r="AI97" s="216"/>
      <c r="AJ97" s="216"/>
      <c r="AK97" s="216"/>
      <c r="AL97" s="216"/>
      <c r="AM97" s="216"/>
      <c r="AN97" s="216"/>
      <c r="AO97" s="216"/>
      <c r="AP97" s="216"/>
      <c r="AQ97" s="216"/>
      <c r="AR97" s="216"/>
      <c r="AS97" s="216"/>
      <c r="AT97" s="216"/>
      <c r="AU97" s="216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</row>
    <row r="98" spans="1:60" outlineLevel="2" x14ac:dyDescent="0.2">
      <c r="A98" s="223"/>
      <c r="B98" s="224"/>
      <c r="C98" s="257" t="s">
        <v>268</v>
      </c>
      <c r="D98" s="245"/>
      <c r="E98" s="245"/>
      <c r="F98" s="245"/>
      <c r="G98" s="245"/>
      <c r="H98" s="226"/>
      <c r="I98" s="226"/>
      <c r="J98" s="226"/>
      <c r="K98" s="226"/>
      <c r="L98" s="226"/>
      <c r="M98" s="226"/>
      <c r="N98" s="225"/>
      <c r="O98" s="225"/>
      <c r="P98" s="225"/>
      <c r="Q98" s="225"/>
      <c r="R98" s="226"/>
      <c r="S98" s="226"/>
      <c r="T98" s="226"/>
      <c r="U98" s="226"/>
      <c r="V98" s="226"/>
      <c r="W98" s="226"/>
      <c r="X98" s="226"/>
      <c r="Y98" s="226"/>
      <c r="Z98" s="216"/>
      <c r="AA98" s="216"/>
      <c r="AB98" s="216"/>
      <c r="AC98" s="216"/>
      <c r="AD98" s="216"/>
      <c r="AE98" s="216"/>
      <c r="AF98" s="216"/>
      <c r="AG98" s="216" t="s">
        <v>140</v>
      </c>
      <c r="AH98" s="216"/>
      <c r="AI98" s="216"/>
      <c r="AJ98" s="216"/>
      <c r="AK98" s="216"/>
      <c r="AL98" s="216"/>
      <c r="AM98" s="216"/>
      <c r="AN98" s="216"/>
      <c r="AO98" s="216"/>
      <c r="AP98" s="216"/>
      <c r="AQ98" s="216"/>
      <c r="AR98" s="216"/>
      <c r="AS98" s="216"/>
      <c r="AT98" s="216"/>
      <c r="AU98" s="216"/>
      <c r="AV98" s="216"/>
      <c r="AW98" s="216"/>
      <c r="AX98" s="216"/>
      <c r="AY98" s="216"/>
      <c r="AZ98" s="216"/>
      <c r="BA98" s="216"/>
      <c r="BB98" s="216"/>
      <c r="BC98" s="216"/>
      <c r="BD98" s="216"/>
      <c r="BE98" s="216"/>
      <c r="BF98" s="216"/>
      <c r="BG98" s="216"/>
      <c r="BH98" s="216"/>
    </row>
    <row r="99" spans="1:60" outlineLevel="1" x14ac:dyDescent="0.2">
      <c r="A99" s="237">
        <v>27</v>
      </c>
      <c r="B99" s="238" t="s">
        <v>269</v>
      </c>
      <c r="C99" s="256" t="s">
        <v>270</v>
      </c>
      <c r="D99" s="239" t="s">
        <v>232</v>
      </c>
      <c r="E99" s="240">
        <v>409.39042000000001</v>
      </c>
      <c r="F99" s="241"/>
      <c r="G99" s="242">
        <f>ROUND(E99*F99,2)</f>
        <v>0</v>
      </c>
      <c r="H99" s="241">
        <v>0</v>
      </c>
      <c r="I99" s="242">
        <f>ROUND(E99*H99,2)</f>
        <v>0</v>
      </c>
      <c r="J99" s="241">
        <v>14.1</v>
      </c>
      <c r="K99" s="242">
        <f>ROUND(E99*J99,2)</f>
        <v>5772.4</v>
      </c>
      <c r="L99" s="242">
        <v>21</v>
      </c>
      <c r="M99" s="242">
        <f>G99*(1+L99/100)</f>
        <v>0</v>
      </c>
      <c r="N99" s="240">
        <v>0</v>
      </c>
      <c r="O99" s="240">
        <f>ROUND(E99*N99,2)</f>
        <v>0</v>
      </c>
      <c r="P99" s="240">
        <v>0</v>
      </c>
      <c r="Q99" s="240">
        <f>ROUND(E99*P99,2)</f>
        <v>0</v>
      </c>
      <c r="R99" s="242" t="s">
        <v>260</v>
      </c>
      <c r="S99" s="242" t="s">
        <v>135</v>
      </c>
      <c r="T99" s="243" t="s">
        <v>135</v>
      </c>
      <c r="U99" s="226">
        <v>6.0000000000000001E-3</v>
      </c>
      <c r="V99" s="226">
        <f>ROUND(E99*U99,2)</f>
        <v>2.46</v>
      </c>
      <c r="W99" s="226"/>
      <c r="X99" s="226" t="s">
        <v>266</v>
      </c>
      <c r="Y99" s="226" t="s">
        <v>137</v>
      </c>
      <c r="Z99" s="216"/>
      <c r="AA99" s="216"/>
      <c r="AB99" s="216"/>
      <c r="AC99" s="216"/>
      <c r="AD99" s="216"/>
      <c r="AE99" s="216"/>
      <c r="AF99" s="216"/>
      <c r="AG99" s="216" t="s">
        <v>267</v>
      </c>
      <c r="AH99" s="216"/>
      <c r="AI99" s="216"/>
      <c r="AJ99" s="216"/>
      <c r="AK99" s="216"/>
      <c r="AL99" s="216"/>
      <c r="AM99" s="216"/>
      <c r="AN99" s="216"/>
      <c r="AO99" s="216"/>
      <c r="AP99" s="216"/>
      <c r="AQ99" s="216"/>
      <c r="AR99" s="216"/>
      <c r="AS99" s="216"/>
      <c r="AT99" s="216"/>
      <c r="AU99" s="216"/>
      <c r="AV99" s="216"/>
      <c r="AW99" s="216"/>
      <c r="AX99" s="216"/>
      <c r="AY99" s="216"/>
      <c r="AZ99" s="216"/>
      <c r="BA99" s="216"/>
      <c r="BB99" s="216"/>
      <c r="BC99" s="216"/>
      <c r="BD99" s="216"/>
      <c r="BE99" s="216"/>
      <c r="BF99" s="216"/>
      <c r="BG99" s="216"/>
      <c r="BH99" s="216"/>
    </row>
    <row r="100" spans="1:60" outlineLevel="2" x14ac:dyDescent="0.2">
      <c r="A100" s="223"/>
      <c r="B100" s="224"/>
      <c r="C100" s="257" t="s">
        <v>271</v>
      </c>
      <c r="D100" s="245"/>
      <c r="E100" s="245"/>
      <c r="F100" s="245"/>
      <c r="G100" s="245"/>
      <c r="H100" s="226"/>
      <c r="I100" s="226"/>
      <c r="J100" s="226"/>
      <c r="K100" s="226"/>
      <c r="L100" s="226"/>
      <c r="M100" s="226"/>
      <c r="N100" s="225"/>
      <c r="O100" s="225"/>
      <c r="P100" s="225"/>
      <c r="Q100" s="225"/>
      <c r="R100" s="226"/>
      <c r="S100" s="226"/>
      <c r="T100" s="226"/>
      <c r="U100" s="226"/>
      <c r="V100" s="226"/>
      <c r="W100" s="226"/>
      <c r="X100" s="226"/>
      <c r="Y100" s="226"/>
      <c r="Z100" s="216"/>
      <c r="AA100" s="216"/>
      <c r="AB100" s="216"/>
      <c r="AC100" s="216"/>
      <c r="AD100" s="216"/>
      <c r="AE100" s="216"/>
      <c r="AF100" s="216"/>
      <c r="AG100" s="216" t="s">
        <v>140</v>
      </c>
      <c r="AH100" s="216"/>
      <c r="AI100" s="216"/>
      <c r="AJ100" s="216"/>
      <c r="AK100" s="216"/>
      <c r="AL100" s="216"/>
      <c r="AM100" s="216"/>
      <c r="AN100" s="216"/>
      <c r="AO100" s="216"/>
      <c r="AP100" s="216"/>
      <c r="AQ100" s="216"/>
      <c r="AR100" s="216"/>
      <c r="AS100" s="216"/>
      <c r="AT100" s="216"/>
      <c r="AU100" s="216"/>
      <c r="AV100" s="216"/>
      <c r="AW100" s="216"/>
      <c r="AX100" s="216"/>
      <c r="AY100" s="216"/>
      <c r="AZ100" s="216"/>
      <c r="BA100" s="216"/>
      <c r="BB100" s="216"/>
      <c r="BC100" s="216"/>
      <c r="BD100" s="216"/>
      <c r="BE100" s="216"/>
      <c r="BF100" s="216"/>
      <c r="BG100" s="216"/>
      <c r="BH100" s="216"/>
    </row>
    <row r="101" spans="1:60" outlineLevel="1" x14ac:dyDescent="0.2">
      <c r="A101" s="237">
        <v>28</v>
      </c>
      <c r="B101" s="238" t="s">
        <v>272</v>
      </c>
      <c r="C101" s="256" t="s">
        <v>273</v>
      </c>
      <c r="D101" s="239" t="s">
        <v>232</v>
      </c>
      <c r="E101" s="240">
        <v>13.45904</v>
      </c>
      <c r="F101" s="241"/>
      <c r="G101" s="242">
        <f>ROUND(E101*F101,2)</f>
        <v>0</v>
      </c>
      <c r="H101" s="241">
        <v>0</v>
      </c>
      <c r="I101" s="242">
        <f>ROUND(E101*H101,2)</f>
        <v>0</v>
      </c>
      <c r="J101" s="241">
        <v>1873</v>
      </c>
      <c r="K101" s="242">
        <f>ROUND(E101*J101,2)</f>
        <v>25208.78</v>
      </c>
      <c r="L101" s="242">
        <v>21</v>
      </c>
      <c r="M101" s="242">
        <f>G101*(1+L101/100)</f>
        <v>0</v>
      </c>
      <c r="N101" s="240">
        <v>0</v>
      </c>
      <c r="O101" s="240">
        <f>ROUND(E101*N101,2)</f>
        <v>0</v>
      </c>
      <c r="P101" s="240">
        <v>0</v>
      </c>
      <c r="Q101" s="240">
        <f>ROUND(E101*P101,2)</f>
        <v>0</v>
      </c>
      <c r="R101" s="242" t="s">
        <v>204</v>
      </c>
      <c r="S101" s="242" t="s">
        <v>135</v>
      </c>
      <c r="T101" s="243" t="s">
        <v>135</v>
      </c>
      <c r="U101" s="226">
        <v>0</v>
      </c>
      <c r="V101" s="226">
        <f>ROUND(E101*U101,2)</f>
        <v>0</v>
      </c>
      <c r="W101" s="226"/>
      <c r="X101" s="226" t="s">
        <v>136</v>
      </c>
      <c r="Y101" s="226" t="s">
        <v>137</v>
      </c>
      <c r="Z101" s="216"/>
      <c r="AA101" s="216"/>
      <c r="AB101" s="216"/>
      <c r="AC101" s="216"/>
      <c r="AD101" s="216"/>
      <c r="AE101" s="216"/>
      <c r="AF101" s="216"/>
      <c r="AG101" s="216" t="s">
        <v>138</v>
      </c>
      <c r="AH101" s="216"/>
      <c r="AI101" s="216"/>
      <c r="AJ101" s="216"/>
      <c r="AK101" s="216"/>
      <c r="AL101" s="216"/>
      <c r="AM101" s="216"/>
      <c r="AN101" s="216"/>
      <c r="AO101" s="216"/>
      <c r="AP101" s="216"/>
      <c r="AQ101" s="216"/>
      <c r="AR101" s="216"/>
      <c r="AS101" s="216"/>
      <c r="AT101" s="216"/>
      <c r="AU101" s="216"/>
      <c r="AV101" s="216"/>
      <c r="AW101" s="216"/>
      <c r="AX101" s="216"/>
      <c r="AY101" s="216"/>
      <c r="AZ101" s="216"/>
      <c r="BA101" s="216"/>
      <c r="BB101" s="216"/>
      <c r="BC101" s="216"/>
      <c r="BD101" s="216"/>
      <c r="BE101" s="216"/>
      <c r="BF101" s="216"/>
      <c r="BG101" s="216"/>
      <c r="BH101" s="216"/>
    </row>
    <row r="102" spans="1:60" outlineLevel="2" x14ac:dyDescent="0.2">
      <c r="A102" s="223"/>
      <c r="B102" s="224"/>
      <c r="C102" s="259" t="s">
        <v>274</v>
      </c>
      <c r="D102" s="246"/>
      <c r="E102" s="246"/>
      <c r="F102" s="246"/>
      <c r="G102" s="246"/>
      <c r="H102" s="226"/>
      <c r="I102" s="226"/>
      <c r="J102" s="226"/>
      <c r="K102" s="226"/>
      <c r="L102" s="226"/>
      <c r="M102" s="226"/>
      <c r="N102" s="225"/>
      <c r="O102" s="225"/>
      <c r="P102" s="225"/>
      <c r="Q102" s="225"/>
      <c r="R102" s="226"/>
      <c r="S102" s="226"/>
      <c r="T102" s="226"/>
      <c r="U102" s="226"/>
      <c r="V102" s="226"/>
      <c r="W102" s="226"/>
      <c r="X102" s="226"/>
      <c r="Y102" s="226"/>
      <c r="Z102" s="216"/>
      <c r="AA102" s="216"/>
      <c r="AB102" s="216"/>
      <c r="AC102" s="216"/>
      <c r="AD102" s="216"/>
      <c r="AE102" s="216"/>
      <c r="AF102" s="216"/>
      <c r="AG102" s="216" t="s">
        <v>183</v>
      </c>
      <c r="AH102" s="216"/>
      <c r="AI102" s="216"/>
      <c r="AJ102" s="216"/>
      <c r="AK102" s="216"/>
      <c r="AL102" s="216"/>
      <c r="AM102" s="216"/>
      <c r="AN102" s="216"/>
      <c r="AO102" s="216"/>
      <c r="AP102" s="216"/>
      <c r="AQ102" s="216"/>
      <c r="AR102" s="216"/>
      <c r="AS102" s="216"/>
      <c r="AT102" s="216"/>
      <c r="AU102" s="216"/>
      <c r="AV102" s="216"/>
      <c r="AW102" s="216"/>
      <c r="AX102" s="216"/>
      <c r="AY102" s="216"/>
      <c r="AZ102" s="216"/>
      <c r="BA102" s="216"/>
      <c r="BB102" s="216"/>
      <c r="BC102" s="216"/>
      <c r="BD102" s="216"/>
      <c r="BE102" s="216"/>
      <c r="BF102" s="216"/>
      <c r="BG102" s="216"/>
      <c r="BH102" s="216"/>
    </row>
    <row r="103" spans="1:60" outlineLevel="2" x14ac:dyDescent="0.2">
      <c r="A103" s="223"/>
      <c r="B103" s="224"/>
      <c r="C103" s="258" t="s">
        <v>246</v>
      </c>
      <c r="D103" s="227"/>
      <c r="E103" s="228">
        <v>6.7759999999999998</v>
      </c>
      <c r="F103" s="226"/>
      <c r="G103" s="226"/>
      <c r="H103" s="226"/>
      <c r="I103" s="226"/>
      <c r="J103" s="226"/>
      <c r="K103" s="226"/>
      <c r="L103" s="226"/>
      <c r="M103" s="226"/>
      <c r="N103" s="225"/>
      <c r="O103" s="225"/>
      <c r="P103" s="225"/>
      <c r="Q103" s="225"/>
      <c r="R103" s="226"/>
      <c r="S103" s="226"/>
      <c r="T103" s="226"/>
      <c r="U103" s="226"/>
      <c r="V103" s="226"/>
      <c r="W103" s="226"/>
      <c r="X103" s="226"/>
      <c r="Y103" s="226"/>
      <c r="Z103" s="216"/>
      <c r="AA103" s="216"/>
      <c r="AB103" s="216"/>
      <c r="AC103" s="216"/>
      <c r="AD103" s="216"/>
      <c r="AE103" s="216"/>
      <c r="AF103" s="216"/>
      <c r="AG103" s="216" t="s">
        <v>142</v>
      </c>
      <c r="AH103" s="216">
        <v>7</v>
      </c>
      <c r="AI103" s="216"/>
      <c r="AJ103" s="216"/>
      <c r="AK103" s="216"/>
      <c r="AL103" s="216"/>
      <c r="AM103" s="216"/>
      <c r="AN103" s="216"/>
      <c r="AO103" s="216"/>
      <c r="AP103" s="216"/>
      <c r="AQ103" s="216"/>
      <c r="AR103" s="216"/>
      <c r="AS103" s="216"/>
      <c r="AT103" s="216"/>
      <c r="AU103" s="216"/>
      <c r="AV103" s="216"/>
      <c r="AW103" s="216"/>
      <c r="AX103" s="216"/>
      <c r="AY103" s="216"/>
      <c r="AZ103" s="216"/>
      <c r="BA103" s="216"/>
      <c r="BB103" s="216"/>
      <c r="BC103" s="216"/>
      <c r="BD103" s="216"/>
      <c r="BE103" s="216"/>
      <c r="BF103" s="216"/>
      <c r="BG103" s="216"/>
      <c r="BH103" s="216"/>
    </row>
    <row r="104" spans="1:60" outlineLevel="3" x14ac:dyDescent="0.2">
      <c r="A104" s="223"/>
      <c r="B104" s="224"/>
      <c r="C104" s="258" t="s">
        <v>247</v>
      </c>
      <c r="D104" s="227"/>
      <c r="E104" s="228">
        <v>6.6830400000000001</v>
      </c>
      <c r="F104" s="226"/>
      <c r="G104" s="226"/>
      <c r="H104" s="226"/>
      <c r="I104" s="226"/>
      <c r="J104" s="226"/>
      <c r="K104" s="226"/>
      <c r="L104" s="226"/>
      <c r="M104" s="226"/>
      <c r="N104" s="225"/>
      <c r="O104" s="225"/>
      <c r="P104" s="225"/>
      <c r="Q104" s="225"/>
      <c r="R104" s="226"/>
      <c r="S104" s="226"/>
      <c r="T104" s="226"/>
      <c r="U104" s="226"/>
      <c r="V104" s="226"/>
      <c r="W104" s="226"/>
      <c r="X104" s="226"/>
      <c r="Y104" s="226"/>
      <c r="Z104" s="216"/>
      <c r="AA104" s="216"/>
      <c r="AB104" s="216"/>
      <c r="AC104" s="216"/>
      <c r="AD104" s="216"/>
      <c r="AE104" s="216"/>
      <c r="AF104" s="216"/>
      <c r="AG104" s="216" t="s">
        <v>142</v>
      </c>
      <c r="AH104" s="216">
        <v>7</v>
      </c>
      <c r="AI104" s="216"/>
      <c r="AJ104" s="216"/>
      <c r="AK104" s="216"/>
      <c r="AL104" s="216"/>
      <c r="AM104" s="216"/>
      <c r="AN104" s="216"/>
      <c r="AO104" s="216"/>
      <c r="AP104" s="216"/>
      <c r="AQ104" s="216"/>
      <c r="AR104" s="216"/>
      <c r="AS104" s="216"/>
      <c r="AT104" s="216"/>
      <c r="AU104" s="216"/>
      <c r="AV104" s="216"/>
      <c r="AW104" s="216"/>
      <c r="AX104" s="216"/>
      <c r="AY104" s="216"/>
      <c r="AZ104" s="216"/>
      <c r="BA104" s="216"/>
      <c r="BB104" s="216"/>
      <c r="BC104" s="216"/>
      <c r="BD104" s="216"/>
      <c r="BE104" s="216"/>
      <c r="BF104" s="216"/>
      <c r="BG104" s="216"/>
      <c r="BH104" s="216"/>
    </row>
    <row r="105" spans="1:60" outlineLevel="1" x14ac:dyDescent="0.2">
      <c r="A105" s="237">
        <v>29</v>
      </c>
      <c r="B105" s="238" t="s">
        <v>275</v>
      </c>
      <c r="C105" s="256" t="s">
        <v>276</v>
      </c>
      <c r="D105" s="239" t="s">
        <v>232</v>
      </c>
      <c r="E105" s="240">
        <v>5.5913000000000004</v>
      </c>
      <c r="F105" s="241"/>
      <c r="G105" s="242">
        <f>ROUND(E105*F105,2)</f>
        <v>0</v>
      </c>
      <c r="H105" s="241">
        <v>0</v>
      </c>
      <c r="I105" s="242">
        <f>ROUND(E105*H105,2)</f>
        <v>0</v>
      </c>
      <c r="J105" s="241">
        <v>5465</v>
      </c>
      <c r="K105" s="242">
        <f>ROUND(E105*J105,2)</f>
        <v>30556.45</v>
      </c>
      <c r="L105" s="242">
        <v>21</v>
      </c>
      <c r="M105" s="242">
        <f>G105*(1+L105/100)</f>
        <v>0</v>
      </c>
      <c r="N105" s="240">
        <v>0</v>
      </c>
      <c r="O105" s="240">
        <f>ROUND(E105*N105,2)</f>
        <v>0</v>
      </c>
      <c r="P105" s="240">
        <v>0</v>
      </c>
      <c r="Q105" s="240">
        <f>ROUND(E105*P105,2)</f>
        <v>0</v>
      </c>
      <c r="R105" s="242" t="s">
        <v>204</v>
      </c>
      <c r="S105" s="242" t="s">
        <v>135</v>
      </c>
      <c r="T105" s="243" t="s">
        <v>135</v>
      </c>
      <c r="U105" s="226">
        <v>0</v>
      </c>
      <c r="V105" s="226">
        <f>ROUND(E105*U105,2)</f>
        <v>0</v>
      </c>
      <c r="W105" s="226"/>
      <c r="X105" s="226" t="s">
        <v>136</v>
      </c>
      <c r="Y105" s="226" t="s">
        <v>137</v>
      </c>
      <c r="Z105" s="216"/>
      <c r="AA105" s="216"/>
      <c r="AB105" s="216"/>
      <c r="AC105" s="216"/>
      <c r="AD105" s="216"/>
      <c r="AE105" s="216"/>
      <c r="AF105" s="216"/>
      <c r="AG105" s="216" t="s">
        <v>138</v>
      </c>
      <c r="AH105" s="216"/>
      <c r="AI105" s="216"/>
      <c r="AJ105" s="216"/>
      <c r="AK105" s="216"/>
      <c r="AL105" s="216"/>
      <c r="AM105" s="216"/>
      <c r="AN105" s="216"/>
      <c r="AO105" s="216"/>
      <c r="AP105" s="216"/>
      <c r="AQ105" s="216"/>
      <c r="AR105" s="216"/>
      <c r="AS105" s="216"/>
      <c r="AT105" s="216"/>
      <c r="AU105" s="216"/>
      <c r="AV105" s="216"/>
      <c r="AW105" s="216"/>
      <c r="AX105" s="216"/>
      <c r="AY105" s="216"/>
      <c r="AZ105" s="216"/>
      <c r="BA105" s="216"/>
      <c r="BB105" s="216"/>
      <c r="BC105" s="216"/>
      <c r="BD105" s="216"/>
      <c r="BE105" s="216"/>
      <c r="BF105" s="216"/>
      <c r="BG105" s="216"/>
      <c r="BH105" s="216"/>
    </row>
    <row r="106" spans="1:60" outlineLevel="2" x14ac:dyDescent="0.2">
      <c r="A106" s="223"/>
      <c r="B106" s="224"/>
      <c r="C106" s="259" t="s">
        <v>277</v>
      </c>
      <c r="D106" s="246"/>
      <c r="E106" s="246"/>
      <c r="F106" s="246"/>
      <c r="G106" s="246"/>
      <c r="H106" s="226"/>
      <c r="I106" s="226"/>
      <c r="J106" s="226"/>
      <c r="K106" s="226"/>
      <c r="L106" s="226"/>
      <c r="M106" s="226"/>
      <c r="N106" s="225"/>
      <c r="O106" s="225"/>
      <c r="P106" s="225"/>
      <c r="Q106" s="225"/>
      <c r="R106" s="226"/>
      <c r="S106" s="226"/>
      <c r="T106" s="226"/>
      <c r="U106" s="226"/>
      <c r="V106" s="226"/>
      <c r="W106" s="226"/>
      <c r="X106" s="226"/>
      <c r="Y106" s="226"/>
      <c r="Z106" s="216"/>
      <c r="AA106" s="216"/>
      <c r="AB106" s="216"/>
      <c r="AC106" s="216"/>
      <c r="AD106" s="216"/>
      <c r="AE106" s="216"/>
      <c r="AF106" s="216"/>
      <c r="AG106" s="216" t="s">
        <v>183</v>
      </c>
      <c r="AH106" s="216"/>
      <c r="AI106" s="216"/>
      <c r="AJ106" s="216"/>
      <c r="AK106" s="216"/>
      <c r="AL106" s="216"/>
      <c r="AM106" s="216"/>
      <c r="AN106" s="216"/>
      <c r="AO106" s="216"/>
      <c r="AP106" s="216"/>
      <c r="AQ106" s="216"/>
      <c r="AR106" s="216"/>
      <c r="AS106" s="216"/>
      <c r="AT106" s="216"/>
      <c r="AU106" s="216"/>
      <c r="AV106" s="216"/>
      <c r="AW106" s="216"/>
      <c r="AX106" s="216"/>
      <c r="AY106" s="216"/>
      <c r="AZ106" s="216"/>
      <c r="BA106" s="216"/>
      <c r="BB106" s="216"/>
      <c r="BC106" s="216"/>
      <c r="BD106" s="216"/>
      <c r="BE106" s="216"/>
      <c r="BF106" s="216"/>
      <c r="BG106" s="216"/>
      <c r="BH106" s="216"/>
    </row>
    <row r="107" spans="1:60" outlineLevel="2" x14ac:dyDescent="0.2">
      <c r="A107" s="223"/>
      <c r="B107" s="224"/>
      <c r="C107" s="258" t="s">
        <v>257</v>
      </c>
      <c r="D107" s="227"/>
      <c r="E107" s="228">
        <v>5.5913000000000004</v>
      </c>
      <c r="F107" s="226"/>
      <c r="G107" s="226"/>
      <c r="H107" s="226"/>
      <c r="I107" s="226"/>
      <c r="J107" s="226"/>
      <c r="K107" s="226"/>
      <c r="L107" s="226"/>
      <c r="M107" s="226"/>
      <c r="N107" s="225"/>
      <c r="O107" s="225"/>
      <c r="P107" s="225"/>
      <c r="Q107" s="225"/>
      <c r="R107" s="226"/>
      <c r="S107" s="226"/>
      <c r="T107" s="226"/>
      <c r="U107" s="226"/>
      <c r="V107" s="226"/>
      <c r="W107" s="226"/>
      <c r="X107" s="226"/>
      <c r="Y107" s="226"/>
      <c r="Z107" s="216"/>
      <c r="AA107" s="216"/>
      <c r="AB107" s="216"/>
      <c r="AC107" s="216"/>
      <c r="AD107" s="216"/>
      <c r="AE107" s="216"/>
      <c r="AF107" s="216"/>
      <c r="AG107" s="216" t="s">
        <v>142</v>
      </c>
      <c r="AH107" s="216">
        <v>7</v>
      </c>
      <c r="AI107" s="216"/>
      <c r="AJ107" s="216"/>
      <c r="AK107" s="216"/>
      <c r="AL107" s="216"/>
      <c r="AM107" s="216"/>
      <c r="AN107" s="216"/>
      <c r="AO107" s="216"/>
      <c r="AP107" s="216"/>
      <c r="AQ107" s="216"/>
      <c r="AR107" s="216"/>
      <c r="AS107" s="216"/>
      <c r="AT107" s="216"/>
      <c r="AU107" s="216"/>
      <c r="AV107" s="216"/>
      <c r="AW107" s="216"/>
      <c r="AX107" s="216"/>
      <c r="AY107" s="216"/>
      <c r="AZ107" s="216"/>
      <c r="BA107" s="216"/>
      <c r="BB107" s="216"/>
      <c r="BC107" s="216"/>
      <c r="BD107" s="216"/>
      <c r="BE107" s="216"/>
      <c r="BF107" s="216"/>
      <c r="BG107" s="216"/>
      <c r="BH107" s="216"/>
    </row>
    <row r="108" spans="1:60" ht="22.5" outlineLevel="1" x14ac:dyDescent="0.2">
      <c r="A108" s="237">
        <v>30</v>
      </c>
      <c r="B108" s="238" t="s">
        <v>278</v>
      </c>
      <c r="C108" s="256" t="s">
        <v>279</v>
      </c>
      <c r="D108" s="239" t="s">
        <v>232</v>
      </c>
      <c r="E108" s="240">
        <v>234.47514000000001</v>
      </c>
      <c r="F108" s="241"/>
      <c r="G108" s="242">
        <f>ROUND(E108*F108,2)</f>
        <v>0</v>
      </c>
      <c r="H108" s="241">
        <v>0</v>
      </c>
      <c r="I108" s="242">
        <f>ROUND(E108*H108,2)</f>
        <v>0</v>
      </c>
      <c r="J108" s="241">
        <v>296</v>
      </c>
      <c r="K108" s="242">
        <f>ROUND(E108*J108,2)</f>
        <v>69404.639999999999</v>
      </c>
      <c r="L108" s="242">
        <v>21</v>
      </c>
      <c r="M108" s="242">
        <f>G108*(1+L108/100)</f>
        <v>0</v>
      </c>
      <c r="N108" s="240">
        <v>0</v>
      </c>
      <c r="O108" s="240">
        <f>ROUND(E108*N108,2)</f>
        <v>0</v>
      </c>
      <c r="P108" s="240">
        <v>0</v>
      </c>
      <c r="Q108" s="240">
        <f>ROUND(E108*P108,2)</f>
        <v>0</v>
      </c>
      <c r="R108" s="242" t="s">
        <v>204</v>
      </c>
      <c r="S108" s="242" t="s">
        <v>256</v>
      </c>
      <c r="T108" s="243" t="s">
        <v>256</v>
      </c>
      <c r="U108" s="226">
        <v>0</v>
      </c>
      <c r="V108" s="226">
        <f>ROUND(E108*U108,2)</f>
        <v>0</v>
      </c>
      <c r="W108" s="226"/>
      <c r="X108" s="226" t="s">
        <v>136</v>
      </c>
      <c r="Y108" s="226" t="s">
        <v>137</v>
      </c>
      <c r="Z108" s="216"/>
      <c r="AA108" s="216"/>
      <c r="AB108" s="216"/>
      <c r="AC108" s="216"/>
      <c r="AD108" s="216"/>
      <c r="AE108" s="216"/>
      <c r="AF108" s="216"/>
      <c r="AG108" s="216" t="s">
        <v>138</v>
      </c>
      <c r="AH108" s="216"/>
      <c r="AI108" s="216"/>
      <c r="AJ108" s="216"/>
      <c r="AK108" s="216"/>
      <c r="AL108" s="216"/>
      <c r="AM108" s="216"/>
      <c r="AN108" s="216"/>
      <c r="AO108" s="216"/>
      <c r="AP108" s="216"/>
      <c r="AQ108" s="216"/>
      <c r="AR108" s="216"/>
      <c r="AS108" s="216"/>
      <c r="AT108" s="216"/>
      <c r="AU108" s="216"/>
      <c r="AV108" s="216"/>
      <c r="AW108" s="216"/>
      <c r="AX108" s="216"/>
      <c r="AY108" s="216"/>
      <c r="AZ108" s="216"/>
      <c r="BA108" s="216"/>
      <c r="BB108" s="216"/>
      <c r="BC108" s="216"/>
      <c r="BD108" s="216"/>
      <c r="BE108" s="216"/>
      <c r="BF108" s="216"/>
      <c r="BG108" s="216"/>
      <c r="BH108" s="216"/>
    </row>
    <row r="109" spans="1:60" outlineLevel="2" x14ac:dyDescent="0.2">
      <c r="A109" s="223"/>
      <c r="B109" s="224"/>
      <c r="C109" s="258" t="s">
        <v>239</v>
      </c>
      <c r="D109" s="227"/>
      <c r="E109" s="228"/>
      <c r="F109" s="226"/>
      <c r="G109" s="226"/>
      <c r="H109" s="226"/>
      <c r="I109" s="226"/>
      <c r="J109" s="226"/>
      <c r="K109" s="226"/>
      <c r="L109" s="226"/>
      <c r="M109" s="226"/>
      <c r="N109" s="225"/>
      <c r="O109" s="225"/>
      <c r="P109" s="225"/>
      <c r="Q109" s="225"/>
      <c r="R109" s="226"/>
      <c r="S109" s="226"/>
      <c r="T109" s="226"/>
      <c r="U109" s="226"/>
      <c r="V109" s="226"/>
      <c r="W109" s="226"/>
      <c r="X109" s="226"/>
      <c r="Y109" s="226"/>
      <c r="Z109" s="216"/>
      <c r="AA109" s="216"/>
      <c r="AB109" s="216"/>
      <c r="AC109" s="216"/>
      <c r="AD109" s="216"/>
      <c r="AE109" s="216"/>
      <c r="AF109" s="216"/>
      <c r="AG109" s="216" t="s">
        <v>142</v>
      </c>
      <c r="AH109" s="216">
        <v>7</v>
      </c>
      <c r="AI109" s="216"/>
      <c r="AJ109" s="216"/>
      <c r="AK109" s="216"/>
      <c r="AL109" s="216"/>
      <c r="AM109" s="216"/>
      <c r="AN109" s="216"/>
      <c r="AO109" s="216"/>
      <c r="AP109" s="216"/>
      <c r="AQ109" s="216"/>
      <c r="AR109" s="216"/>
      <c r="AS109" s="216"/>
      <c r="AT109" s="216"/>
      <c r="AU109" s="216"/>
      <c r="AV109" s="216"/>
      <c r="AW109" s="216"/>
      <c r="AX109" s="216"/>
      <c r="AY109" s="216"/>
      <c r="AZ109" s="216"/>
      <c r="BA109" s="216"/>
      <c r="BB109" s="216"/>
      <c r="BC109" s="216"/>
      <c r="BD109" s="216"/>
      <c r="BE109" s="216"/>
      <c r="BF109" s="216"/>
      <c r="BG109" s="216"/>
      <c r="BH109" s="216"/>
    </row>
    <row r="110" spans="1:60" outlineLevel="3" x14ac:dyDescent="0.2">
      <c r="A110" s="223"/>
      <c r="B110" s="224"/>
      <c r="C110" s="258" t="s">
        <v>241</v>
      </c>
      <c r="D110" s="227"/>
      <c r="E110" s="228">
        <v>12.635999999999999</v>
      </c>
      <c r="F110" s="226"/>
      <c r="G110" s="226"/>
      <c r="H110" s="226"/>
      <c r="I110" s="226"/>
      <c r="J110" s="226"/>
      <c r="K110" s="226"/>
      <c r="L110" s="226"/>
      <c r="M110" s="226"/>
      <c r="N110" s="225"/>
      <c r="O110" s="225"/>
      <c r="P110" s="225"/>
      <c r="Q110" s="225"/>
      <c r="R110" s="226"/>
      <c r="S110" s="226"/>
      <c r="T110" s="226"/>
      <c r="U110" s="226"/>
      <c r="V110" s="226"/>
      <c r="W110" s="226"/>
      <c r="X110" s="226"/>
      <c r="Y110" s="226"/>
      <c r="Z110" s="216"/>
      <c r="AA110" s="216"/>
      <c r="AB110" s="216"/>
      <c r="AC110" s="216"/>
      <c r="AD110" s="216"/>
      <c r="AE110" s="216"/>
      <c r="AF110" s="216"/>
      <c r="AG110" s="216" t="s">
        <v>142</v>
      </c>
      <c r="AH110" s="216">
        <v>7</v>
      </c>
      <c r="AI110" s="216"/>
      <c r="AJ110" s="216"/>
      <c r="AK110" s="216"/>
      <c r="AL110" s="216"/>
      <c r="AM110" s="216"/>
      <c r="AN110" s="216"/>
      <c r="AO110" s="216"/>
      <c r="AP110" s="216"/>
      <c r="AQ110" s="216"/>
      <c r="AR110" s="216"/>
      <c r="AS110" s="216"/>
      <c r="AT110" s="216"/>
      <c r="AU110" s="216"/>
      <c r="AV110" s="216"/>
      <c r="AW110" s="216"/>
      <c r="AX110" s="216"/>
      <c r="AY110" s="216"/>
      <c r="AZ110" s="216"/>
      <c r="BA110" s="216"/>
      <c r="BB110" s="216"/>
      <c r="BC110" s="216"/>
      <c r="BD110" s="216"/>
      <c r="BE110" s="216"/>
      <c r="BF110" s="216"/>
      <c r="BG110" s="216"/>
      <c r="BH110" s="216"/>
    </row>
    <row r="111" spans="1:60" outlineLevel="3" x14ac:dyDescent="0.2">
      <c r="A111" s="223"/>
      <c r="B111" s="224"/>
      <c r="C111" s="258" t="s">
        <v>242</v>
      </c>
      <c r="D111" s="227"/>
      <c r="E111" s="228">
        <v>9.6</v>
      </c>
      <c r="F111" s="226"/>
      <c r="G111" s="226"/>
      <c r="H111" s="226"/>
      <c r="I111" s="226"/>
      <c r="J111" s="226"/>
      <c r="K111" s="226"/>
      <c r="L111" s="226"/>
      <c r="M111" s="226"/>
      <c r="N111" s="225"/>
      <c r="O111" s="225"/>
      <c r="P111" s="225"/>
      <c r="Q111" s="225"/>
      <c r="R111" s="226"/>
      <c r="S111" s="226"/>
      <c r="T111" s="226"/>
      <c r="U111" s="226"/>
      <c r="V111" s="226"/>
      <c r="W111" s="226"/>
      <c r="X111" s="226"/>
      <c r="Y111" s="226"/>
      <c r="Z111" s="216"/>
      <c r="AA111" s="216"/>
      <c r="AB111" s="216"/>
      <c r="AC111" s="216"/>
      <c r="AD111" s="216"/>
      <c r="AE111" s="216"/>
      <c r="AF111" s="216"/>
      <c r="AG111" s="216" t="s">
        <v>142</v>
      </c>
      <c r="AH111" s="216">
        <v>7</v>
      </c>
      <c r="AI111" s="216"/>
      <c r="AJ111" s="216"/>
      <c r="AK111" s="216"/>
      <c r="AL111" s="216"/>
      <c r="AM111" s="216"/>
      <c r="AN111" s="216"/>
      <c r="AO111" s="216"/>
      <c r="AP111" s="216"/>
      <c r="AQ111" s="216"/>
      <c r="AR111" s="216"/>
      <c r="AS111" s="216"/>
      <c r="AT111" s="216"/>
      <c r="AU111" s="216"/>
      <c r="AV111" s="216"/>
      <c r="AW111" s="216"/>
      <c r="AX111" s="216"/>
      <c r="AY111" s="216"/>
      <c r="AZ111" s="216"/>
      <c r="BA111" s="216"/>
      <c r="BB111" s="216"/>
      <c r="BC111" s="216"/>
      <c r="BD111" s="216"/>
      <c r="BE111" s="216"/>
      <c r="BF111" s="216"/>
      <c r="BG111" s="216"/>
      <c r="BH111" s="216"/>
    </row>
    <row r="112" spans="1:60" outlineLevel="3" x14ac:dyDescent="0.2">
      <c r="A112" s="223"/>
      <c r="B112" s="224"/>
      <c r="C112" s="258" t="s">
        <v>243</v>
      </c>
      <c r="D112" s="227"/>
      <c r="E112" s="228">
        <v>212.21199999999999</v>
      </c>
      <c r="F112" s="226"/>
      <c r="G112" s="226"/>
      <c r="H112" s="226"/>
      <c r="I112" s="226"/>
      <c r="J112" s="226"/>
      <c r="K112" s="226"/>
      <c r="L112" s="226"/>
      <c r="M112" s="226"/>
      <c r="N112" s="225"/>
      <c r="O112" s="225"/>
      <c r="P112" s="225"/>
      <c r="Q112" s="225"/>
      <c r="R112" s="226"/>
      <c r="S112" s="226"/>
      <c r="T112" s="226"/>
      <c r="U112" s="226"/>
      <c r="V112" s="226"/>
      <c r="W112" s="226"/>
      <c r="X112" s="226"/>
      <c r="Y112" s="226"/>
      <c r="Z112" s="216"/>
      <c r="AA112" s="216"/>
      <c r="AB112" s="216"/>
      <c r="AC112" s="216"/>
      <c r="AD112" s="216"/>
      <c r="AE112" s="216"/>
      <c r="AF112" s="216"/>
      <c r="AG112" s="216" t="s">
        <v>142</v>
      </c>
      <c r="AH112" s="216">
        <v>7</v>
      </c>
      <c r="AI112" s="216"/>
      <c r="AJ112" s="216"/>
      <c r="AK112" s="216"/>
      <c r="AL112" s="216"/>
      <c r="AM112" s="216"/>
      <c r="AN112" s="216"/>
      <c r="AO112" s="216"/>
      <c r="AP112" s="216"/>
      <c r="AQ112" s="216"/>
      <c r="AR112" s="216"/>
      <c r="AS112" s="216"/>
      <c r="AT112" s="216"/>
      <c r="AU112" s="216"/>
      <c r="AV112" s="216"/>
      <c r="AW112" s="216"/>
      <c r="AX112" s="216"/>
      <c r="AY112" s="216"/>
      <c r="AZ112" s="216"/>
      <c r="BA112" s="216"/>
      <c r="BB112" s="216"/>
      <c r="BC112" s="216"/>
      <c r="BD112" s="216"/>
      <c r="BE112" s="216"/>
      <c r="BF112" s="216"/>
      <c r="BG112" s="216"/>
      <c r="BH112" s="216"/>
    </row>
    <row r="113" spans="1:60" outlineLevel="3" x14ac:dyDescent="0.2">
      <c r="A113" s="223"/>
      <c r="B113" s="224"/>
      <c r="C113" s="258" t="s">
        <v>244</v>
      </c>
      <c r="D113" s="227"/>
      <c r="E113" s="228"/>
      <c r="F113" s="226"/>
      <c r="G113" s="226"/>
      <c r="H113" s="226"/>
      <c r="I113" s="226"/>
      <c r="J113" s="226"/>
      <c r="K113" s="226"/>
      <c r="L113" s="226"/>
      <c r="M113" s="226"/>
      <c r="N113" s="225"/>
      <c r="O113" s="225"/>
      <c r="P113" s="225"/>
      <c r="Q113" s="225"/>
      <c r="R113" s="226"/>
      <c r="S113" s="226"/>
      <c r="T113" s="226"/>
      <c r="U113" s="226"/>
      <c r="V113" s="226"/>
      <c r="W113" s="226"/>
      <c r="X113" s="226"/>
      <c r="Y113" s="226"/>
      <c r="Z113" s="216"/>
      <c r="AA113" s="216"/>
      <c r="AB113" s="216"/>
      <c r="AC113" s="216"/>
      <c r="AD113" s="216"/>
      <c r="AE113" s="216"/>
      <c r="AF113" s="216"/>
      <c r="AG113" s="216" t="s">
        <v>142</v>
      </c>
      <c r="AH113" s="216">
        <v>7</v>
      </c>
      <c r="AI113" s="216"/>
      <c r="AJ113" s="216"/>
      <c r="AK113" s="216"/>
      <c r="AL113" s="216"/>
      <c r="AM113" s="216"/>
      <c r="AN113" s="216"/>
      <c r="AO113" s="216"/>
      <c r="AP113" s="216"/>
      <c r="AQ113" s="216"/>
      <c r="AR113" s="216"/>
      <c r="AS113" s="216"/>
      <c r="AT113" s="216"/>
      <c r="AU113" s="216"/>
      <c r="AV113" s="216"/>
      <c r="AW113" s="216"/>
      <c r="AX113" s="216"/>
      <c r="AY113" s="216"/>
      <c r="AZ113" s="216"/>
      <c r="BA113" s="216"/>
      <c r="BB113" s="216"/>
      <c r="BC113" s="216"/>
      <c r="BD113" s="216"/>
      <c r="BE113" s="216"/>
      <c r="BF113" s="216"/>
      <c r="BG113" s="216"/>
      <c r="BH113" s="216"/>
    </row>
    <row r="114" spans="1:60" outlineLevel="3" x14ac:dyDescent="0.2">
      <c r="A114" s="223"/>
      <c r="B114" s="224"/>
      <c r="C114" s="258" t="s">
        <v>245</v>
      </c>
      <c r="D114" s="227"/>
      <c r="E114" s="228">
        <v>2.7140000000000001E-2</v>
      </c>
      <c r="F114" s="226"/>
      <c r="G114" s="226"/>
      <c r="H114" s="226"/>
      <c r="I114" s="226"/>
      <c r="J114" s="226"/>
      <c r="K114" s="226"/>
      <c r="L114" s="226"/>
      <c r="M114" s="226"/>
      <c r="N114" s="225"/>
      <c r="O114" s="225"/>
      <c r="P114" s="225"/>
      <c r="Q114" s="225"/>
      <c r="R114" s="226"/>
      <c r="S114" s="226"/>
      <c r="T114" s="226"/>
      <c r="U114" s="226"/>
      <c r="V114" s="226"/>
      <c r="W114" s="226"/>
      <c r="X114" s="226"/>
      <c r="Y114" s="226"/>
      <c r="Z114" s="216"/>
      <c r="AA114" s="216"/>
      <c r="AB114" s="216"/>
      <c r="AC114" s="216"/>
      <c r="AD114" s="216"/>
      <c r="AE114" s="216"/>
      <c r="AF114" s="216"/>
      <c r="AG114" s="216" t="s">
        <v>142</v>
      </c>
      <c r="AH114" s="216">
        <v>7</v>
      </c>
      <c r="AI114" s="216"/>
      <c r="AJ114" s="216"/>
      <c r="AK114" s="216"/>
      <c r="AL114" s="216"/>
      <c r="AM114" s="216"/>
      <c r="AN114" s="216"/>
      <c r="AO114" s="216"/>
      <c r="AP114" s="216"/>
      <c r="AQ114" s="216"/>
      <c r="AR114" s="216"/>
      <c r="AS114" s="216"/>
      <c r="AT114" s="216"/>
      <c r="AU114" s="216"/>
      <c r="AV114" s="216"/>
      <c r="AW114" s="216"/>
      <c r="AX114" s="216"/>
      <c r="AY114" s="216"/>
      <c r="AZ114" s="216"/>
      <c r="BA114" s="216"/>
      <c r="BB114" s="216"/>
      <c r="BC114" s="216"/>
      <c r="BD114" s="216"/>
      <c r="BE114" s="216"/>
      <c r="BF114" s="216"/>
      <c r="BG114" s="216"/>
      <c r="BH114" s="216"/>
    </row>
    <row r="115" spans="1:60" ht="22.5" outlineLevel="1" x14ac:dyDescent="0.2">
      <c r="A115" s="237">
        <v>31</v>
      </c>
      <c r="B115" s="238" t="s">
        <v>280</v>
      </c>
      <c r="C115" s="256" t="s">
        <v>281</v>
      </c>
      <c r="D115" s="239" t="s">
        <v>232</v>
      </c>
      <c r="E115" s="240">
        <v>149.61600000000001</v>
      </c>
      <c r="F115" s="241"/>
      <c r="G115" s="242">
        <f>ROUND(E115*F115,2)</f>
        <v>0</v>
      </c>
      <c r="H115" s="241">
        <v>0</v>
      </c>
      <c r="I115" s="242">
        <f>ROUND(E115*H115,2)</f>
        <v>0</v>
      </c>
      <c r="J115" s="241">
        <v>266</v>
      </c>
      <c r="K115" s="242">
        <f>ROUND(E115*J115,2)</f>
        <v>39797.86</v>
      </c>
      <c r="L115" s="242">
        <v>21</v>
      </c>
      <c r="M115" s="242">
        <f>G115*(1+L115/100)</f>
        <v>0</v>
      </c>
      <c r="N115" s="240">
        <v>0</v>
      </c>
      <c r="O115" s="240">
        <f>ROUND(E115*N115,2)</f>
        <v>0</v>
      </c>
      <c r="P115" s="240">
        <v>0</v>
      </c>
      <c r="Q115" s="240">
        <f>ROUND(E115*P115,2)</f>
        <v>0</v>
      </c>
      <c r="R115" s="242" t="s">
        <v>204</v>
      </c>
      <c r="S115" s="242" t="s">
        <v>135</v>
      </c>
      <c r="T115" s="243" t="s">
        <v>135</v>
      </c>
      <c r="U115" s="226">
        <v>0</v>
      </c>
      <c r="V115" s="226">
        <f>ROUND(E115*U115,2)</f>
        <v>0</v>
      </c>
      <c r="W115" s="226"/>
      <c r="X115" s="226" t="s">
        <v>136</v>
      </c>
      <c r="Y115" s="226" t="s">
        <v>137</v>
      </c>
      <c r="Z115" s="216"/>
      <c r="AA115" s="216"/>
      <c r="AB115" s="216"/>
      <c r="AC115" s="216"/>
      <c r="AD115" s="216"/>
      <c r="AE115" s="216"/>
      <c r="AF115" s="216"/>
      <c r="AG115" s="216" t="s">
        <v>138</v>
      </c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</row>
    <row r="116" spans="1:60" outlineLevel="2" x14ac:dyDescent="0.2">
      <c r="A116" s="223"/>
      <c r="B116" s="224"/>
      <c r="C116" s="258" t="s">
        <v>240</v>
      </c>
      <c r="D116" s="227"/>
      <c r="E116" s="228">
        <v>149.61600000000001</v>
      </c>
      <c r="F116" s="226"/>
      <c r="G116" s="226"/>
      <c r="H116" s="226"/>
      <c r="I116" s="226"/>
      <c r="J116" s="226"/>
      <c r="K116" s="226"/>
      <c r="L116" s="226"/>
      <c r="M116" s="226"/>
      <c r="N116" s="225"/>
      <c r="O116" s="225"/>
      <c r="P116" s="225"/>
      <c r="Q116" s="225"/>
      <c r="R116" s="226"/>
      <c r="S116" s="226"/>
      <c r="T116" s="226"/>
      <c r="U116" s="226"/>
      <c r="V116" s="226"/>
      <c r="W116" s="226"/>
      <c r="X116" s="226"/>
      <c r="Y116" s="226"/>
      <c r="Z116" s="216"/>
      <c r="AA116" s="216"/>
      <c r="AB116" s="216"/>
      <c r="AC116" s="216"/>
      <c r="AD116" s="216"/>
      <c r="AE116" s="216"/>
      <c r="AF116" s="216"/>
      <c r="AG116" s="216" t="s">
        <v>142</v>
      </c>
      <c r="AH116" s="216">
        <v>7</v>
      </c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</row>
    <row r="117" spans="1:60" x14ac:dyDescent="0.2">
      <c r="A117" s="3"/>
      <c r="B117" s="4"/>
      <c r="C117" s="262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E117">
        <v>12</v>
      </c>
      <c r="AF117">
        <v>21</v>
      </c>
      <c r="AG117" t="s">
        <v>115</v>
      </c>
    </row>
    <row r="118" spans="1:60" x14ac:dyDescent="0.2">
      <c r="A118" s="219"/>
      <c r="B118" s="220" t="s">
        <v>29</v>
      </c>
      <c r="C118" s="263"/>
      <c r="D118" s="221"/>
      <c r="E118" s="222"/>
      <c r="F118" s="222"/>
      <c r="G118" s="236">
        <f>G8+G12+G17+G26+G29+G34+G38+G40+G43+G66</f>
        <v>0</v>
      </c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AE118">
        <f>SUMIF(L7:L116,AE117,G7:G116)</f>
        <v>0</v>
      </c>
      <c r="AF118">
        <f>SUMIF(L7:L116,AF117,G7:G116)</f>
        <v>0</v>
      </c>
      <c r="AG118" t="s">
        <v>282</v>
      </c>
    </row>
    <row r="119" spans="1:60" x14ac:dyDescent="0.2">
      <c r="C119" s="264"/>
      <c r="D119" s="10"/>
      <c r="AG119" t="s">
        <v>283</v>
      </c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Nbnx7lulIfEkVfGsUuRI1zcX1Y9X+6nOuk6kmTWoFxBdQgpTWSRWv8LwI7EYrHW87sJFNsPALPALEs5EkahHA==" saltValue="q4km/tIEel630/aKdVzsIg==" spinCount="100000" sheet="1" formatRows="0"/>
  <mergeCells count="23">
    <mergeCell ref="C95:G95"/>
    <mergeCell ref="C98:G98"/>
    <mergeCell ref="C100:G100"/>
    <mergeCell ref="C102:G102"/>
    <mergeCell ref="C106:G106"/>
    <mergeCell ref="C71:G71"/>
    <mergeCell ref="C72:G72"/>
    <mergeCell ref="C89:G89"/>
    <mergeCell ref="C90:G90"/>
    <mergeCell ref="C91:G91"/>
    <mergeCell ref="C92:G92"/>
    <mergeCell ref="C47:G47"/>
    <mergeCell ref="C52:G52"/>
    <mergeCell ref="C55:G55"/>
    <mergeCell ref="C68:G68"/>
    <mergeCell ref="C69:G69"/>
    <mergeCell ref="C70:G70"/>
    <mergeCell ref="A1:G1"/>
    <mergeCell ref="C2:G2"/>
    <mergeCell ref="C3:G3"/>
    <mergeCell ref="C4:G4"/>
    <mergeCell ref="C10:G10"/>
    <mergeCell ref="C36:G3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R11" sqref="AR11"/>
    </sheetView>
  </sheetViews>
  <sheetFormatPr defaultRowHeight="12.75" outlineLevelRow="3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1" t="s">
        <v>102</v>
      </c>
      <c r="B1" s="201"/>
      <c r="C1" s="201"/>
      <c r="D1" s="201"/>
      <c r="E1" s="201"/>
      <c r="F1" s="201"/>
      <c r="G1" s="201"/>
      <c r="AG1" t="s">
        <v>103</v>
      </c>
    </row>
    <row r="2" spans="1:60" ht="24.95" customHeight="1" x14ac:dyDescent="0.2">
      <c r="A2" s="202" t="s">
        <v>7</v>
      </c>
      <c r="B2" s="49" t="s">
        <v>41</v>
      </c>
      <c r="C2" s="205" t="s">
        <v>42</v>
      </c>
      <c r="D2" s="203"/>
      <c r="E2" s="203"/>
      <c r="F2" s="203"/>
      <c r="G2" s="204"/>
      <c r="AG2" t="s">
        <v>104</v>
      </c>
    </row>
    <row r="3" spans="1:60" ht="24.95" customHeight="1" x14ac:dyDescent="0.2">
      <c r="A3" s="202" t="s">
        <v>8</v>
      </c>
      <c r="B3" s="49" t="s">
        <v>47</v>
      </c>
      <c r="C3" s="205" t="s">
        <v>48</v>
      </c>
      <c r="D3" s="203"/>
      <c r="E3" s="203"/>
      <c r="F3" s="203"/>
      <c r="G3" s="204"/>
      <c r="AC3" s="180" t="s">
        <v>104</v>
      </c>
      <c r="AG3" t="s">
        <v>105</v>
      </c>
    </row>
    <row r="4" spans="1:60" ht="24.95" customHeight="1" x14ac:dyDescent="0.2">
      <c r="A4" s="206" t="s">
        <v>9</v>
      </c>
      <c r="B4" s="207" t="s">
        <v>51</v>
      </c>
      <c r="C4" s="208" t="s">
        <v>52</v>
      </c>
      <c r="D4" s="209"/>
      <c r="E4" s="209"/>
      <c r="F4" s="209"/>
      <c r="G4" s="210"/>
      <c r="AG4" t="s">
        <v>106</v>
      </c>
    </row>
    <row r="5" spans="1:60" x14ac:dyDescent="0.2">
      <c r="D5" s="10"/>
    </row>
    <row r="6" spans="1:60" ht="38.25" x14ac:dyDescent="0.2">
      <c r="A6" s="212" t="s">
        <v>107</v>
      </c>
      <c r="B6" s="214" t="s">
        <v>108</v>
      </c>
      <c r="C6" s="214" t="s">
        <v>109</v>
      </c>
      <c r="D6" s="213" t="s">
        <v>110</v>
      </c>
      <c r="E6" s="212" t="s">
        <v>111</v>
      </c>
      <c r="F6" s="211" t="s">
        <v>112</v>
      </c>
      <c r="G6" s="212" t="s">
        <v>29</v>
      </c>
      <c r="H6" s="215" t="s">
        <v>30</v>
      </c>
      <c r="I6" s="215" t="s">
        <v>113</v>
      </c>
      <c r="J6" s="215" t="s">
        <v>31</v>
      </c>
      <c r="K6" s="215" t="s">
        <v>114</v>
      </c>
      <c r="L6" s="215" t="s">
        <v>115</v>
      </c>
      <c r="M6" s="215" t="s">
        <v>116</v>
      </c>
      <c r="N6" s="215" t="s">
        <v>117</v>
      </c>
      <c r="O6" s="215" t="s">
        <v>118</v>
      </c>
      <c r="P6" s="215" t="s">
        <v>119</v>
      </c>
      <c r="Q6" s="215" t="s">
        <v>120</v>
      </c>
      <c r="R6" s="215" t="s">
        <v>121</v>
      </c>
      <c r="S6" s="215" t="s">
        <v>122</v>
      </c>
      <c r="T6" s="215" t="s">
        <v>123</v>
      </c>
      <c r="U6" s="215" t="s">
        <v>124</v>
      </c>
      <c r="V6" s="215" t="s">
        <v>125</v>
      </c>
      <c r="W6" s="215" t="s">
        <v>126</v>
      </c>
      <c r="X6" s="215" t="s">
        <v>127</v>
      </c>
      <c r="Y6" s="215" t="s">
        <v>128</v>
      </c>
    </row>
    <row r="7" spans="1:60" hidden="1" x14ac:dyDescent="0.2">
      <c r="A7" s="3"/>
      <c r="B7" s="4"/>
      <c r="C7" s="4"/>
      <c r="D7" s="6"/>
      <c r="E7" s="217"/>
      <c r="F7" s="218"/>
      <c r="G7" s="218"/>
      <c r="H7" s="218"/>
      <c r="I7" s="218"/>
      <c r="J7" s="218"/>
      <c r="K7" s="218"/>
      <c r="L7" s="218"/>
      <c r="M7" s="218"/>
      <c r="N7" s="217"/>
      <c r="O7" s="217"/>
      <c r="P7" s="217"/>
      <c r="Q7" s="217"/>
      <c r="R7" s="218"/>
      <c r="S7" s="218"/>
      <c r="T7" s="218"/>
      <c r="U7" s="218"/>
      <c r="V7" s="218"/>
      <c r="W7" s="218"/>
      <c r="X7" s="218"/>
      <c r="Y7" s="218"/>
    </row>
    <row r="8" spans="1:60" x14ac:dyDescent="0.2">
      <c r="A8" s="230" t="s">
        <v>129</v>
      </c>
      <c r="B8" s="231" t="s">
        <v>65</v>
      </c>
      <c r="C8" s="255" t="s">
        <v>66</v>
      </c>
      <c r="D8" s="232"/>
      <c r="E8" s="233"/>
      <c r="F8" s="234"/>
      <c r="G8" s="234">
        <f>SUMIF(AG9:AG34,"&lt;&gt;NOR",G9:G34)</f>
        <v>0</v>
      </c>
      <c r="H8" s="234"/>
      <c r="I8" s="234">
        <f>SUM(I9:I34)</f>
        <v>0</v>
      </c>
      <c r="J8" s="234"/>
      <c r="K8" s="234">
        <f>SUM(K9:K34)</f>
        <v>17248.900000000001</v>
      </c>
      <c r="L8" s="234"/>
      <c r="M8" s="234">
        <f>SUM(M9:M34)</f>
        <v>0</v>
      </c>
      <c r="N8" s="233"/>
      <c r="O8" s="233">
        <f>SUM(O9:O34)</f>
        <v>0</v>
      </c>
      <c r="P8" s="233"/>
      <c r="Q8" s="233">
        <f>SUM(Q9:Q34)</f>
        <v>0</v>
      </c>
      <c r="R8" s="234"/>
      <c r="S8" s="234"/>
      <c r="T8" s="235"/>
      <c r="U8" s="229"/>
      <c r="V8" s="229">
        <f>SUM(V9:V34)</f>
        <v>13.320000000000002</v>
      </c>
      <c r="W8" s="229"/>
      <c r="X8" s="229"/>
      <c r="Y8" s="229"/>
      <c r="AG8" t="s">
        <v>130</v>
      </c>
    </row>
    <row r="9" spans="1:60" outlineLevel="1" x14ac:dyDescent="0.2">
      <c r="A9" s="237">
        <v>1</v>
      </c>
      <c r="B9" s="238" t="s">
        <v>284</v>
      </c>
      <c r="C9" s="256" t="s">
        <v>285</v>
      </c>
      <c r="D9" s="239" t="s">
        <v>133</v>
      </c>
      <c r="E9" s="240">
        <v>13.282500000000001</v>
      </c>
      <c r="F9" s="241"/>
      <c r="G9" s="242">
        <f>ROUND(E9*F9,2)</f>
        <v>0</v>
      </c>
      <c r="H9" s="241">
        <v>0</v>
      </c>
      <c r="I9" s="242">
        <f>ROUND(E9*H9,2)</f>
        <v>0</v>
      </c>
      <c r="J9" s="241">
        <v>662</v>
      </c>
      <c r="K9" s="242">
        <f>ROUND(E9*J9,2)</f>
        <v>8793.02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 t="s">
        <v>134</v>
      </c>
      <c r="S9" s="242" t="s">
        <v>135</v>
      </c>
      <c r="T9" s="243" t="s">
        <v>135</v>
      </c>
      <c r="U9" s="226">
        <v>0.36499999999999999</v>
      </c>
      <c r="V9" s="226">
        <f>ROUND(E9*U9,2)</f>
        <v>4.8499999999999996</v>
      </c>
      <c r="W9" s="226"/>
      <c r="X9" s="226" t="s">
        <v>136</v>
      </c>
      <c r="Y9" s="226" t="s">
        <v>137</v>
      </c>
      <c r="Z9" s="216"/>
      <c r="AA9" s="216"/>
      <c r="AB9" s="216"/>
      <c r="AC9" s="216"/>
      <c r="AD9" s="216"/>
      <c r="AE9" s="216"/>
      <c r="AF9" s="216"/>
      <c r="AG9" s="216" t="s">
        <v>138</v>
      </c>
      <c r="AH9" s="216"/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</row>
    <row r="10" spans="1:60" ht="33.75" outlineLevel="2" x14ac:dyDescent="0.2">
      <c r="A10" s="223"/>
      <c r="B10" s="224"/>
      <c r="C10" s="257" t="s">
        <v>286</v>
      </c>
      <c r="D10" s="245"/>
      <c r="E10" s="245"/>
      <c r="F10" s="245"/>
      <c r="G10" s="245"/>
      <c r="H10" s="226"/>
      <c r="I10" s="226"/>
      <c r="J10" s="226"/>
      <c r="K10" s="226"/>
      <c r="L10" s="226"/>
      <c r="M10" s="226"/>
      <c r="N10" s="225"/>
      <c r="O10" s="225"/>
      <c r="P10" s="225"/>
      <c r="Q10" s="225"/>
      <c r="R10" s="226"/>
      <c r="S10" s="226"/>
      <c r="T10" s="226"/>
      <c r="U10" s="226"/>
      <c r="V10" s="226"/>
      <c r="W10" s="226"/>
      <c r="X10" s="226"/>
      <c r="Y10" s="226"/>
      <c r="Z10" s="216"/>
      <c r="AA10" s="216"/>
      <c r="AB10" s="216"/>
      <c r="AC10" s="216"/>
      <c r="AD10" s="216"/>
      <c r="AE10" s="216"/>
      <c r="AF10" s="216"/>
      <c r="AG10" s="216" t="s">
        <v>140</v>
      </c>
      <c r="AH10" s="216"/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6"/>
      <c r="BA10" s="244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6"/>
      <c r="BC10" s="216"/>
      <c r="BD10" s="216"/>
      <c r="BE10" s="216"/>
      <c r="BF10" s="216"/>
      <c r="BG10" s="216"/>
      <c r="BH10" s="216"/>
    </row>
    <row r="11" spans="1:60" outlineLevel="2" x14ac:dyDescent="0.2">
      <c r="A11" s="223"/>
      <c r="B11" s="224"/>
      <c r="C11" s="258" t="s">
        <v>287</v>
      </c>
      <c r="D11" s="227"/>
      <c r="E11" s="228">
        <v>13.282500000000001</v>
      </c>
      <c r="F11" s="226"/>
      <c r="G11" s="226"/>
      <c r="H11" s="226"/>
      <c r="I11" s="226"/>
      <c r="J11" s="226"/>
      <c r="K11" s="226"/>
      <c r="L11" s="226"/>
      <c r="M11" s="226"/>
      <c r="N11" s="225"/>
      <c r="O11" s="225"/>
      <c r="P11" s="225"/>
      <c r="Q11" s="225"/>
      <c r="R11" s="226"/>
      <c r="S11" s="226"/>
      <c r="T11" s="226"/>
      <c r="U11" s="226"/>
      <c r="V11" s="226"/>
      <c r="W11" s="226"/>
      <c r="X11" s="226"/>
      <c r="Y11" s="226"/>
      <c r="Z11" s="216"/>
      <c r="AA11" s="216"/>
      <c r="AB11" s="216"/>
      <c r="AC11" s="216"/>
      <c r="AD11" s="216"/>
      <c r="AE11" s="216"/>
      <c r="AF11" s="216"/>
      <c r="AG11" s="216" t="s">
        <v>142</v>
      </c>
      <c r="AH11" s="216"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</row>
    <row r="12" spans="1:60" outlineLevel="1" x14ac:dyDescent="0.2">
      <c r="A12" s="237">
        <v>2</v>
      </c>
      <c r="B12" s="238" t="s">
        <v>288</v>
      </c>
      <c r="C12" s="256" t="s">
        <v>289</v>
      </c>
      <c r="D12" s="239" t="s">
        <v>133</v>
      </c>
      <c r="E12" s="240">
        <v>4.3832300000000002</v>
      </c>
      <c r="F12" s="241"/>
      <c r="G12" s="242">
        <f>ROUND(E12*F12,2)</f>
        <v>0</v>
      </c>
      <c r="H12" s="241">
        <v>0</v>
      </c>
      <c r="I12" s="242">
        <f>ROUND(E12*H12,2)</f>
        <v>0</v>
      </c>
      <c r="J12" s="241">
        <v>53.2</v>
      </c>
      <c r="K12" s="242">
        <f>ROUND(E12*J12,2)</f>
        <v>233.19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 t="s">
        <v>134</v>
      </c>
      <c r="S12" s="242" t="s">
        <v>135</v>
      </c>
      <c r="T12" s="243" t="s">
        <v>135</v>
      </c>
      <c r="U12" s="226">
        <v>8.4000000000000005E-2</v>
      </c>
      <c r="V12" s="226">
        <f>ROUND(E12*U12,2)</f>
        <v>0.37</v>
      </c>
      <c r="W12" s="226"/>
      <c r="X12" s="226" t="s">
        <v>136</v>
      </c>
      <c r="Y12" s="226" t="s">
        <v>137</v>
      </c>
      <c r="Z12" s="216"/>
      <c r="AA12" s="216"/>
      <c r="AB12" s="216"/>
      <c r="AC12" s="216"/>
      <c r="AD12" s="216"/>
      <c r="AE12" s="216"/>
      <c r="AF12" s="216"/>
      <c r="AG12" s="216" t="s">
        <v>138</v>
      </c>
      <c r="AH12" s="216"/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6"/>
      <c r="BA12" s="216"/>
      <c r="BB12" s="216"/>
      <c r="BC12" s="216"/>
      <c r="BD12" s="216"/>
      <c r="BE12" s="216"/>
      <c r="BF12" s="216"/>
      <c r="BG12" s="216"/>
      <c r="BH12" s="216"/>
    </row>
    <row r="13" spans="1:60" ht="33.75" outlineLevel="2" x14ac:dyDescent="0.2">
      <c r="A13" s="223"/>
      <c r="B13" s="224"/>
      <c r="C13" s="257" t="s">
        <v>286</v>
      </c>
      <c r="D13" s="245"/>
      <c r="E13" s="245"/>
      <c r="F13" s="245"/>
      <c r="G13" s="245"/>
      <c r="H13" s="226"/>
      <c r="I13" s="226"/>
      <c r="J13" s="226"/>
      <c r="K13" s="226"/>
      <c r="L13" s="226"/>
      <c r="M13" s="226"/>
      <c r="N13" s="225"/>
      <c r="O13" s="225"/>
      <c r="P13" s="225"/>
      <c r="Q13" s="225"/>
      <c r="R13" s="226"/>
      <c r="S13" s="226"/>
      <c r="T13" s="226"/>
      <c r="U13" s="226"/>
      <c r="V13" s="226"/>
      <c r="W13" s="226"/>
      <c r="X13" s="226"/>
      <c r="Y13" s="226"/>
      <c r="Z13" s="216"/>
      <c r="AA13" s="216"/>
      <c r="AB13" s="216"/>
      <c r="AC13" s="216"/>
      <c r="AD13" s="216"/>
      <c r="AE13" s="216"/>
      <c r="AF13" s="216"/>
      <c r="AG13" s="216" t="s">
        <v>140</v>
      </c>
      <c r="AH13" s="216"/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6"/>
      <c r="BA13" s="244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216"/>
      <c r="BC13" s="216"/>
      <c r="BD13" s="216"/>
      <c r="BE13" s="216"/>
      <c r="BF13" s="216"/>
      <c r="BG13" s="216"/>
      <c r="BH13" s="216"/>
    </row>
    <row r="14" spans="1:60" outlineLevel="2" x14ac:dyDescent="0.2">
      <c r="A14" s="223"/>
      <c r="B14" s="224"/>
      <c r="C14" s="258" t="s">
        <v>290</v>
      </c>
      <c r="D14" s="227"/>
      <c r="E14" s="228">
        <v>4.3832300000000002</v>
      </c>
      <c r="F14" s="226"/>
      <c r="G14" s="226"/>
      <c r="H14" s="226"/>
      <c r="I14" s="226"/>
      <c r="J14" s="226"/>
      <c r="K14" s="226"/>
      <c r="L14" s="226"/>
      <c r="M14" s="226"/>
      <c r="N14" s="225"/>
      <c r="O14" s="225"/>
      <c r="P14" s="225"/>
      <c r="Q14" s="225"/>
      <c r="R14" s="226"/>
      <c r="S14" s="226"/>
      <c r="T14" s="226"/>
      <c r="U14" s="226"/>
      <c r="V14" s="226"/>
      <c r="W14" s="226"/>
      <c r="X14" s="226"/>
      <c r="Y14" s="226"/>
      <c r="Z14" s="216"/>
      <c r="AA14" s="216"/>
      <c r="AB14" s="216"/>
      <c r="AC14" s="216"/>
      <c r="AD14" s="216"/>
      <c r="AE14" s="216"/>
      <c r="AF14" s="216"/>
      <c r="AG14" s="216" t="s">
        <v>142</v>
      </c>
      <c r="AH14" s="216">
        <v>5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</row>
    <row r="15" spans="1:60" outlineLevel="1" x14ac:dyDescent="0.2">
      <c r="A15" s="237">
        <v>3</v>
      </c>
      <c r="B15" s="238" t="s">
        <v>291</v>
      </c>
      <c r="C15" s="256" t="s">
        <v>292</v>
      </c>
      <c r="D15" s="239" t="s">
        <v>133</v>
      </c>
      <c r="E15" s="240">
        <v>21.315000000000001</v>
      </c>
      <c r="F15" s="241"/>
      <c r="G15" s="242">
        <f>ROUND(E15*F15,2)</f>
        <v>0</v>
      </c>
      <c r="H15" s="241">
        <v>0</v>
      </c>
      <c r="I15" s="242">
        <f>ROUND(E15*H15,2)</f>
        <v>0</v>
      </c>
      <c r="J15" s="241">
        <v>119.5</v>
      </c>
      <c r="K15" s="242">
        <f>ROUND(E15*J15,2)</f>
        <v>2547.14</v>
      </c>
      <c r="L15" s="242">
        <v>21</v>
      </c>
      <c r="M15" s="242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2" t="s">
        <v>134</v>
      </c>
      <c r="S15" s="242" t="s">
        <v>135</v>
      </c>
      <c r="T15" s="243" t="s">
        <v>135</v>
      </c>
      <c r="U15" s="226">
        <v>1.0999999999999999E-2</v>
      </c>
      <c r="V15" s="226">
        <f>ROUND(E15*U15,2)</f>
        <v>0.23</v>
      </c>
      <c r="W15" s="226"/>
      <c r="X15" s="226" t="s">
        <v>136</v>
      </c>
      <c r="Y15" s="226" t="s">
        <v>137</v>
      </c>
      <c r="Z15" s="216"/>
      <c r="AA15" s="216"/>
      <c r="AB15" s="216"/>
      <c r="AC15" s="216"/>
      <c r="AD15" s="216"/>
      <c r="AE15" s="216"/>
      <c r="AF15" s="216"/>
      <c r="AG15" s="216" t="s">
        <v>138</v>
      </c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</row>
    <row r="16" spans="1:60" outlineLevel="2" x14ac:dyDescent="0.2">
      <c r="A16" s="223"/>
      <c r="B16" s="224"/>
      <c r="C16" s="257" t="s">
        <v>293</v>
      </c>
      <c r="D16" s="245"/>
      <c r="E16" s="245"/>
      <c r="F16" s="245"/>
      <c r="G16" s="245"/>
      <c r="H16" s="226"/>
      <c r="I16" s="226"/>
      <c r="J16" s="226"/>
      <c r="K16" s="226"/>
      <c r="L16" s="226"/>
      <c r="M16" s="226"/>
      <c r="N16" s="225"/>
      <c r="O16" s="225"/>
      <c r="P16" s="225"/>
      <c r="Q16" s="225"/>
      <c r="R16" s="226"/>
      <c r="S16" s="226"/>
      <c r="T16" s="226"/>
      <c r="U16" s="226"/>
      <c r="V16" s="226"/>
      <c r="W16" s="226"/>
      <c r="X16" s="226"/>
      <c r="Y16" s="226"/>
      <c r="Z16" s="216"/>
      <c r="AA16" s="216"/>
      <c r="AB16" s="216"/>
      <c r="AC16" s="216"/>
      <c r="AD16" s="216"/>
      <c r="AE16" s="216"/>
      <c r="AF16" s="216"/>
      <c r="AG16" s="216" t="s">
        <v>140</v>
      </c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</row>
    <row r="17" spans="1:60" outlineLevel="2" x14ac:dyDescent="0.2">
      <c r="A17" s="223"/>
      <c r="B17" s="224"/>
      <c r="C17" s="258" t="s">
        <v>294</v>
      </c>
      <c r="D17" s="227"/>
      <c r="E17" s="228">
        <v>13.282500000000001</v>
      </c>
      <c r="F17" s="226"/>
      <c r="G17" s="226"/>
      <c r="H17" s="226"/>
      <c r="I17" s="226"/>
      <c r="J17" s="226"/>
      <c r="K17" s="226"/>
      <c r="L17" s="226"/>
      <c r="M17" s="226"/>
      <c r="N17" s="225"/>
      <c r="O17" s="225"/>
      <c r="P17" s="225"/>
      <c r="Q17" s="225"/>
      <c r="R17" s="226"/>
      <c r="S17" s="226"/>
      <c r="T17" s="226"/>
      <c r="U17" s="226"/>
      <c r="V17" s="226"/>
      <c r="W17" s="226"/>
      <c r="X17" s="226"/>
      <c r="Y17" s="226"/>
      <c r="Z17" s="216"/>
      <c r="AA17" s="216"/>
      <c r="AB17" s="216"/>
      <c r="AC17" s="216"/>
      <c r="AD17" s="216"/>
      <c r="AE17" s="216"/>
      <c r="AF17" s="216"/>
      <c r="AG17" s="216" t="s">
        <v>142</v>
      </c>
      <c r="AH17" s="216">
        <v>5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G17" s="216"/>
      <c r="BH17" s="216"/>
    </row>
    <row r="18" spans="1:60" outlineLevel="3" x14ac:dyDescent="0.2">
      <c r="A18" s="223"/>
      <c r="B18" s="224"/>
      <c r="C18" s="258" t="s">
        <v>295</v>
      </c>
      <c r="D18" s="227"/>
      <c r="E18" s="228"/>
      <c r="F18" s="226"/>
      <c r="G18" s="226"/>
      <c r="H18" s="226"/>
      <c r="I18" s="226"/>
      <c r="J18" s="226"/>
      <c r="K18" s="226"/>
      <c r="L18" s="226"/>
      <c r="M18" s="226"/>
      <c r="N18" s="225"/>
      <c r="O18" s="225"/>
      <c r="P18" s="225"/>
      <c r="Q18" s="225"/>
      <c r="R18" s="226"/>
      <c r="S18" s="226"/>
      <c r="T18" s="226"/>
      <c r="U18" s="226"/>
      <c r="V18" s="226"/>
      <c r="W18" s="226"/>
      <c r="X18" s="226"/>
      <c r="Y18" s="226"/>
      <c r="Z18" s="216"/>
      <c r="AA18" s="216"/>
      <c r="AB18" s="216"/>
      <c r="AC18" s="216"/>
      <c r="AD18" s="216"/>
      <c r="AE18" s="216"/>
      <c r="AF18" s="216"/>
      <c r="AG18" s="216" t="s">
        <v>142</v>
      </c>
      <c r="AH18" s="216"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6"/>
      <c r="BF18" s="216"/>
      <c r="BG18" s="216"/>
      <c r="BH18" s="216"/>
    </row>
    <row r="19" spans="1:60" outlineLevel="3" x14ac:dyDescent="0.2">
      <c r="A19" s="223"/>
      <c r="B19" s="224"/>
      <c r="C19" s="258" t="s">
        <v>296</v>
      </c>
      <c r="D19" s="227"/>
      <c r="E19" s="228">
        <v>8.0325000000000006</v>
      </c>
      <c r="F19" s="226"/>
      <c r="G19" s="226"/>
      <c r="H19" s="226"/>
      <c r="I19" s="226"/>
      <c r="J19" s="226"/>
      <c r="K19" s="226"/>
      <c r="L19" s="226"/>
      <c r="M19" s="226"/>
      <c r="N19" s="225"/>
      <c r="O19" s="225"/>
      <c r="P19" s="225"/>
      <c r="Q19" s="225"/>
      <c r="R19" s="226"/>
      <c r="S19" s="226"/>
      <c r="T19" s="226"/>
      <c r="U19" s="226"/>
      <c r="V19" s="226"/>
      <c r="W19" s="226"/>
      <c r="X19" s="226"/>
      <c r="Y19" s="226"/>
      <c r="Z19" s="216"/>
      <c r="AA19" s="216"/>
      <c r="AB19" s="216"/>
      <c r="AC19" s="216"/>
      <c r="AD19" s="216"/>
      <c r="AE19" s="216"/>
      <c r="AF19" s="216"/>
      <c r="AG19" s="216" t="s">
        <v>142</v>
      </c>
      <c r="AH19" s="216">
        <v>5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</row>
    <row r="20" spans="1:60" ht="22.5" outlineLevel="1" x14ac:dyDescent="0.2">
      <c r="A20" s="237">
        <v>4</v>
      </c>
      <c r="B20" s="238" t="s">
        <v>297</v>
      </c>
      <c r="C20" s="256" t="s">
        <v>298</v>
      </c>
      <c r="D20" s="239" t="s">
        <v>133</v>
      </c>
      <c r="E20" s="240">
        <v>8.0325000000000006</v>
      </c>
      <c r="F20" s="241"/>
      <c r="G20" s="242">
        <f>ROUND(E20*F20,2)</f>
        <v>0</v>
      </c>
      <c r="H20" s="241">
        <v>0</v>
      </c>
      <c r="I20" s="242">
        <f>ROUND(E20*H20,2)</f>
        <v>0</v>
      </c>
      <c r="J20" s="241">
        <v>381.5</v>
      </c>
      <c r="K20" s="242">
        <f>ROUND(E20*J20,2)</f>
        <v>3064.4</v>
      </c>
      <c r="L20" s="242">
        <v>21</v>
      </c>
      <c r="M20" s="242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2" t="s">
        <v>134</v>
      </c>
      <c r="S20" s="242" t="s">
        <v>135</v>
      </c>
      <c r="T20" s="243" t="s">
        <v>135</v>
      </c>
      <c r="U20" s="226">
        <v>0.65200000000000002</v>
      </c>
      <c r="V20" s="226">
        <f>ROUND(E20*U20,2)</f>
        <v>5.24</v>
      </c>
      <c r="W20" s="226"/>
      <c r="X20" s="226" t="s">
        <v>136</v>
      </c>
      <c r="Y20" s="226" t="s">
        <v>137</v>
      </c>
      <c r="Z20" s="216"/>
      <c r="AA20" s="216"/>
      <c r="AB20" s="216"/>
      <c r="AC20" s="216"/>
      <c r="AD20" s="216"/>
      <c r="AE20" s="216"/>
      <c r="AF20" s="216"/>
      <c r="AG20" s="216" t="s">
        <v>138</v>
      </c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6"/>
      <c r="BF20" s="216"/>
      <c r="BG20" s="216"/>
      <c r="BH20" s="216"/>
    </row>
    <row r="21" spans="1:60" outlineLevel="2" x14ac:dyDescent="0.2">
      <c r="A21" s="223"/>
      <c r="B21" s="224"/>
      <c r="C21" s="258" t="s">
        <v>296</v>
      </c>
      <c r="D21" s="227"/>
      <c r="E21" s="228">
        <v>8.0325000000000006</v>
      </c>
      <c r="F21" s="226"/>
      <c r="G21" s="226"/>
      <c r="H21" s="226"/>
      <c r="I21" s="226"/>
      <c r="J21" s="226"/>
      <c r="K21" s="226"/>
      <c r="L21" s="226"/>
      <c r="M21" s="226"/>
      <c r="N21" s="225"/>
      <c r="O21" s="225"/>
      <c r="P21" s="225"/>
      <c r="Q21" s="225"/>
      <c r="R21" s="226"/>
      <c r="S21" s="226"/>
      <c r="T21" s="226"/>
      <c r="U21" s="226"/>
      <c r="V21" s="226"/>
      <c r="W21" s="226"/>
      <c r="X21" s="226"/>
      <c r="Y21" s="226"/>
      <c r="Z21" s="216"/>
      <c r="AA21" s="216"/>
      <c r="AB21" s="216"/>
      <c r="AC21" s="216"/>
      <c r="AD21" s="216"/>
      <c r="AE21" s="216"/>
      <c r="AF21" s="216"/>
      <c r="AG21" s="216" t="s">
        <v>142</v>
      </c>
      <c r="AH21" s="216">
        <v>5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6"/>
      <c r="BF21" s="216"/>
      <c r="BG21" s="216"/>
      <c r="BH21" s="216"/>
    </row>
    <row r="22" spans="1:60" ht="22.5" outlineLevel="1" x14ac:dyDescent="0.2">
      <c r="A22" s="237">
        <v>5</v>
      </c>
      <c r="B22" s="238" t="s">
        <v>299</v>
      </c>
      <c r="C22" s="256" t="s">
        <v>300</v>
      </c>
      <c r="D22" s="239" t="s">
        <v>133</v>
      </c>
      <c r="E22" s="240">
        <v>13.282500000000001</v>
      </c>
      <c r="F22" s="241"/>
      <c r="G22" s="242">
        <f>ROUND(E22*F22,2)</f>
        <v>0</v>
      </c>
      <c r="H22" s="241">
        <v>0</v>
      </c>
      <c r="I22" s="242">
        <f>ROUND(E22*H22,2)</f>
        <v>0</v>
      </c>
      <c r="J22" s="241">
        <v>32.700000000000003</v>
      </c>
      <c r="K22" s="242">
        <f>ROUND(E22*J22,2)</f>
        <v>434.34</v>
      </c>
      <c r="L22" s="242">
        <v>21</v>
      </c>
      <c r="M22" s="242">
        <f>G22*(1+L22/100)</f>
        <v>0</v>
      </c>
      <c r="N22" s="240">
        <v>0</v>
      </c>
      <c r="O22" s="240">
        <f>ROUND(E22*N22,2)</f>
        <v>0</v>
      </c>
      <c r="P22" s="240">
        <v>0</v>
      </c>
      <c r="Q22" s="240">
        <f>ROUND(E22*P22,2)</f>
        <v>0</v>
      </c>
      <c r="R22" s="242" t="s">
        <v>301</v>
      </c>
      <c r="S22" s="242" t="s">
        <v>135</v>
      </c>
      <c r="T22" s="243" t="s">
        <v>135</v>
      </c>
      <c r="U22" s="226">
        <v>0</v>
      </c>
      <c r="V22" s="226">
        <f>ROUND(E22*U22,2)</f>
        <v>0</v>
      </c>
      <c r="W22" s="226"/>
      <c r="X22" s="226" t="s">
        <v>136</v>
      </c>
      <c r="Y22" s="226" t="s">
        <v>137</v>
      </c>
      <c r="Z22" s="216"/>
      <c r="AA22" s="216"/>
      <c r="AB22" s="216"/>
      <c r="AC22" s="216"/>
      <c r="AD22" s="216"/>
      <c r="AE22" s="216"/>
      <c r="AF22" s="216"/>
      <c r="AG22" s="216" t="s">
        <v>138</v>
      </c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6"/>
      <c r="BA22" s="216"/>
      <c r="BB22" s="216"/>
      <c r="BC22" s="216"/>
      <c r="BD22" s="216"/>
      <c r="BE22" s="216"/>
      <c r="BF22" s="216"/>
      <c r="BG22" s="216"/>
      <c r="BH22" s="216"/>
    </row>
    <row r="23" spans="1:60" outlineLevel="2" x14ac:dyDescent="0.2">
      <c r="A23" s="223"/>
      <c r="B23" s="224"/>
      <c r="C23" s="257" t="s">
        <v>302</v>
      </c>
      <c r="D23" s="245"/>
      <c r="E23" s="245"/>
      <c r="F23" s="245"/>
      <c r="G23" s="245"/>
      <c r="H23" s="226"/>
      <c r="I23" s="226"/>
      <c r="J23" s="226"/>
      <c r="K23" s="226"/>
      <c r="L23" s="226"/>
      <c r="M23" s="226"/>
      <c r="N23" s="225"/>
      <c r="O23" s="225"/>
      <c r="P23" s="225"/>
      <c r="Q23" s="225"/>
      <c r="R23" s="226"/>
      <c r="S23" s="226"/>
      <c r="T23" s="226"/>
      <c r="U23" s="226"/>
      <c r="V23" s="226"/>
      <c r="W23" s="226"/>
      <c r="X23" s="226"/>
      <c r="Y23" s="226"/>
      <c r="Z23" s="216"/>
      <c r="AA23" s="216"/>
      <c r="AB23" s="216"/>
      <c r="AC23" s="216"/>
      <c r="AD23" s="216"/>
      <c r="AE23" s="216"/>
      <c r="AF23" s="216"/>
      <c r="AG23" s="216" t="s">
        <v>140</v>
      </c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6"/>
      <c r="BA23" s="216"/>
      <c r="BB23" s="216"/>
      <c r="BC23" s="216"/>
      <c r="BD23" s="216"/>
      <c r="BE23" s="216"/>
      <c r="BF23" s="216"/>
      <c r="BG23" s="216"/>
      <c r="BH23" s="216"/>
    </row>
    <row r="24" spans="1:60" outlineLevel="2" x14ac:dyDescent="0.2">
      <c r="A24" s="223"/>
      <c r="B24" s="224"/>
      <c r="C24" s="258" t="s">
        <v>294</v>
      </c>
      <c r="D24" s="227"/>
      <c r="E24" s="228">
        <v>13.282500000000001</v>
      </c>
      <c r="F24" s="226"/>
      <c r="G24" s="226"/>
      <c r="H24" s="226"/>
      <c r="I24" s="226"/>
      <c r="J24" s="226"/>
      <c r="K24" s="226"/>
      <c r="L24" s="226"/>
      <c r="M24" s="226"/>
      <c r="N24" s="225"/>
      <c r="O24" s="225"/>
      <c r="P24" s="225"/>
      <c r="Q24" s="225"/>
      <c r="R24" s="226"/>
      <c r="S24" s="226"/>
      <c r="T24" s="226"/>
      <c r="U24" s="226"/>
      <c r="V24" s="226"/>
      <c r="W24" s="226"/>
      <c r="X24" s="226"/>
      <c r="Y24" s="226"/>
      <c r="Z24" s="216"/>
      <c r="AA24" s="216"/>
      <c r="AB24" s="216"/>
      <c r="AC24" s="216"/>
      <c r="AD24" s="216"/>
      <c r="AE24" s="216"/>
      <c r="AF24" s="216"/>
      <c r="AG24" s="216" t="s">
        <v>142</v>
      </c>
      <c r="AH24" s="216">
        <v>5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6"/>
      <c r="BA24" s="216"/>
      <c r="BB24" s="216"/>
      <c r="BC24" s="216"/>
      <c r="BD24" s="216"/>
      <c r="BE24" s="216"/>
      <c r="BF24" s="216"/>
      <c r="BG24" s="216"/>
      <c r="BH24" s="216"/>
    </row>
    <row r="25" spans="1:60" ht="22.5" outlineLevel="1" x14ac:dyDescent="0.2">
      <c r="A25" s="237">
        <v>6</v>
      </c>
      <c r="B25" s="238" t="s">
        <v>303</v>
      </c>
      <c r="C25" s="256" t="s">
        <v>304</v>
      </c>
      <c r="D25" s="239" t="s">
        <v>133</v>
      </c>
      <c r="E25" s="240">
        <v>8.0325000000000006</v>
      </c>
      <c r="F25" s="241"/>
      <c r="G25" s="242">
        <f>ROUND(E25*F25,2)</f>
        <v>0</v>
      </c>
      <c r="H25" s="241">
        <v>0</v>
      </c>
      <c r="I25" s="242">
        <f>ROUND(E25*H25,2)</f>
        <v>0</v>
      </c>
      <c r="J25" s="241">
        <v>171</v>
      </c>
      <c r="K25" s="242">
        <f>ROUND(E25*J25,2)</f>
        <v>1373.56</v>
      </c>
      <c r="L25" s="242">
        <v>21</v>
      </c>
      <c r="M25" s="242">
        <f>G25*(1+L25/100)</f>
        <v>0</v>
      </c>
      <c r="N25" s="240">
        <v>0</v>
      </c>
      <c r="O25" s="240">
        <f>ROUND(E25*N25,2)</f>
        <v>0</v>
      </c>
      <c r="P25" s="240">
        <v>0</v>
      </c>
      <c r="Q25" s="240">
        <f>ROUND(E25*P25,2)</f>
        <v>0</v>
      </c>
      <c r="R25" s="242" t="s">
        <v>134</v>
      </c>
      <c r="S25" s="242" t="s">
        <v>135</v>
      </c>
      <c r="T25" s="243" t="s">
        <v>135</v>
      </c>
      <c r="U25" s="226">
        <v>0.20200000000000001</v>
      </c>
      <c r="V25" s="226">
        <f>ROUND(E25*U25,2)</f>
        <v>1.62</v>
      </c>
      <c r="W25" s="226"/>
      <c r="X25" s="226" t="s">
        <v>136</v>
      </c>
      <c r="Y25" s="226" t="s">
        <v>137</v>
      </c>
      <c r="Z25" s="216"/>
      <c r="AA25" s="216"/>
      <c r="AB25" s="216"/>
      <c r="AC25" s="216"/>
      <c r="AD25" s="216"/>
      <c r="AE25" s="216"/>
      <c r="AF25" s="216"/>
      <c r="AG25" s="216" t="s">
        <v>138</v>
      </c>
      <c r="AH25" s="216"/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6"/>
      <c r="BA25" s="216"/>
      <c r="BB25" s="216"/>
      <c r="BC25" s="216"/>
      <c r="BD25" s="216"/>
      <c r="BE25" s="216"/>
      <c r="BF25" s="216"/>
      <c r="BG25" s="216"/>
      <c r="BH25" s="216"/>
    </row>
    <row r="26" spans="1:60" outlineLevel="2" x14ac:dyDescent="0.2">
      <c r="A26" s="223"/>
      <c r="B26" s="224"/>
      <c r="C26" s="257" t="s">
        <v>305</v>
      </c>
      <c r="D26" s="245"/>
      <c r="E26" s="245"/>
      <c r="F26" s="245"/>
      <c r="G26" s="245"/>
      <c r="H26" s="226"/>
      <c r="I26" s="226"/>
      <c r="J26" s="226"/>
      <c r="K26" s="226"/>
      <c r="L26" s="226"/>
      <c r="M26" s="226"/>
      <c r="N26" s="225"/>
      <c r="O26" s="225"/>
      <c r="P26" s="225"/>
      <c r="Q26" s="225"/>
      <c r="R26" s="226"/>
      <c r="S26" s="226"/>
      <c r="T26" s="226"/>
      <c r="U26" s="226"/>
      <c r="V26" s="226"/>
      <c r="W26" s="226"/>
      <c r="X26" s="226"/>
      <c r="Y26" s="226"/>
      <c r="Z26" s="216"/>
      <c r="AA26" s="216"/>
      <c r="AB26" s="216"/>
      <c r="AC26" s="216"/>
      <c r="AD26" s="216"/>
      <c r="AE26" s="216"/>
      <c r="AF26" s="216"/>
      <c r="AG26" s="216" t="s">
        <v>140</v>
      </c>
      <c r="AH26" s="216"/>
      <c r="AI26" s="216"/>
      <c r="AJ26" s="216"/>
      <c r="AK26" s="216"/>
      <c r="AL26" s="216"/>
      <c r="AM26" s="216"/>
      <c r="AN26" s="216"/>
      <c r="AO26" s="216"/>
      <c r="AP26" s="216"/>
      <c r="AQ26" s="216"/>
      <c r="AR26" s="216"/>
      <c r="AS26" s="216"/>
      <c r="AT26" s="216"/>
      <c r="AU26" s="216"/>
      <c r="AV26" s="216"/>
      <c r="AW26" s="216"/>
      <c r="AX26" s="216"/>
      <c r="AY26" s="216"/>
      <c r="AZ26" s="216"/>
      <c r="BA26" s="216"/>
      <c r="BB26" s="216"/>
      <c r="BC26" s="216"/>
      <c r="BD26" s="216"/>
      <c r="BE26" s="216"/>
      <c r="BF26" s="216"/>
      <c r="BG26" s="216"/>
      <c r="BH26" s="216"/>
    </row>
    <row r="27" spans="1:60" outlineLevel="2" x14ac:dyDescent="0.2">
      <c r="A27" s="223"/>
      <c r="B27" s="224"/>
      <c r="C27" s="261" t="s">
        <v>306</v>
      </c>
      <c r="D27" s="254"/>
      <c r="E27" s="254"/>
      <c r="F27" s="254"/>
      <c r="G27" s="254"/>
      <c r="H27" s="226"/>
      <c r="I27" s="226"/>
      <c r="J27" s="226"/>
      <c r="K27" s="226"/>
      <c r="L27" s="226"/>
      <c r="M27" s="226"/>
      <c r="N27" s="225"/>
      <c r="O27" s="225"/>
      <c r="P27" s="225"/>
      <c r="Q27" s="225"/>
      <c r="R27" s="226"/>
      <c r="S27" s="226"/>
      <c r="T27" s="226"/>
      <c r="U27" s="226"/>
      <c r="V27" s="226"/>
      <c r="W27" s="226"/>
      <c r="X27" s="226"/>
      <c r="Y27" s="226"/>
      <c r="Z27" s="216"/>
      <c r="AA27" s="216"/>
      <c r="AB27" s="216"/>
      <c r="AC27" s="216"/>
      <c r="AD27" s="216"/>
      <c r="AE27" s="216"/>
      <c r="AF27" s="216"/>
      <c r="AG27" s="216" t="s">
        <v>183</v>
      </c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</row>
    <row r="28" spans="1:60" outlineLevel="2" x14ac:dyDescent="0.2">
      <c r="A28" s="223"/>
      <c r="B28" s="224"/>
      <c r="C28" s="258" t="s">
        <v>294</v>
      </c>
      <c r="D28" s="227"/>
      <c r="E28" s="228">
        <v>13.282500000000001</v>
      </c>
      <c r="F28" s="226"/>
      <c r="G28" s="226"/>
      <c r="H28" s="226"/>
      <c r="I28" s="226"/>
      <c r="J28" s="226"/>
      <c r="K28" s="226"/>
      <c r="L28" s="226"/>
      <c r="M28" s="226"/>
      <c r="N28" s="225"/>
      <c r="O28" s="225"/>
      <c r="P28" s="225"/>
      <c r="Q28" s="225"/>
      <c r="R28" s="226"/>
      <c r="S28" s="226"/>
      <c r="T28" s="226"/>
      <c r="U28" s="226"/>
      <c r="V28" s="226"/>
      <c r="W28" s="226"/>
      <c r="X28" s="226"/>
      <c r="Y28" s="226"/>
      <c r="Z28" s="216"/>
      <c r="AA28" s="216"/>
      <c r="AB28" s="216"/>
      <c r="AC28" s="216"/>
      <c r="AD28" s="216"/>
      <c r="AE28" s="216"/>
      <c r="AF28" s="216"/>
      <c r="AG28" s="216" t="s">
        <v>142</v>
      </c>
      <c r="AH28" s="216">
        <v>5</v>
      </c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</row>
    <row r="29" spans="1:60" outlineLevel="3" x14ac:dyDescent="0.2">
      <c r="A29" s="223"/>
      <c r="B29" s="224"/>
      <c r="C29" s="258" t="s">
        <v>307</v>
      </c>
      <c r="D29" s="227"/>
      <c r="E29" s="228">
        <v>-1.26</v>
      </c>
      <c r="F29" s="226"/>
      <c r="G29" s="226"/>
      <c r="H29" s="226"/>
      <c r="I29" s="226"/>
      <c r="J29" s="226"/>
      <c r="K29" s="226"/>
      <c r="L29" s="226"/>
      <c r="M29" s="226"/>
      <c r="N29" s="225"/>
      <c r="O29" s="225"/>
      <c r="P29" s="225"/>
      <c r="Q29" s="225"/>
      <c r="R29" s="226"/>
      <c r="S29" s="226"/>
      <c r="T29" s="226"/>
      <c r="U29" s="226"/>
      <c r="V29" s="226"/>
      <c r="W29" s="226"/>
      <c r="X29" s="226"/>
      <c r="Y29" s="226"/>
      <c r="Z29" s="216"/>
      <c r="AA29" s="216"/>
      <c r="AB29" s="216"/>
      <c r="AC29" s="216"/>
      <c r="AD29" s="216"/>
      <c r="AE29" s="216"/>
      <c r="AF29" s="216"/>
      <c r="AG29" s="216" t="s">
        <v>142</v>
      </c>
      <c r="AH29" s="216">
        <v>5</v>
      </c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</row>
    <row r="30" spans="1:60" outlineLevel="3" x14ac:dyDescent="0.2">
      <c r="A30" s="223"/>
      <c r="B30" s="224"/>
      <c r="C30" s="258" t="s">
        <v>308</v>
      </c>
      <c r="D30" s="227"/>
      <c r="E30" s="228">
        <v>-3.36</v>
      </c>
      <c r="F30" s="226"/>
      <c r="G30" s="226"/>
      <c r="H30" s="226"/>
      <c r="I30" s="226"/>
      <c r="J30" s="226"/>
      <c r="K30" s="226"/>
      <c r="L30" s="226"/>
      <c r="M30" s="226"/>
      <c r="N30" s="225"/>
      <c r="O30" s="225"/>
      <c r="P30" s="225"/>
      <c r="Q30" s="225"/>
      <c r="R30" s="226"/>
      <c r="S30" s="226"/>
      <c r="T30" s="226"/>
      <c r="U30" s="226"/>
      <c r="V30" s="226"/>
      <c r="W30" s="226"/>
      <c r="X30" s="226"/>
      <c r="Y30" s="226"/>
      <c r="Z30" s="216"/>
      <c r="AA30" s="216"/>
      <c r="AB30" s="216"/>
      <c r="AC30" s="216"/>
      <c r="AD30" s="216"/>
      <c r="AE30" s="216"/>
      <c r="AF30" s="216"/>
      <c r="AG30" s="216" t="s">
        <v>142</v>
      </c>
      <c r="AH30" s="216">
        <v>5</v>
      </c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</row>
    <row r="31" spans="1:60" outlineLevel="3" x14ac:dyDescent="0.2">
      <c r="A31" s="223"/>
      <c r="B31" s="224"/>
      <c r="C31" s="258" t="s">
        <v>309</v>
      </c>
      <c r="D31" s="227"/>
      <c r="E31" s="228">
        <v>-0.63</v>
      </c>
      <c r="F31" s="226"/>
      <c r="G31" s="226"/>
      <c r="H31" s="226"/>
      <c r="I31" s="226"/>
      <c r="J31" s="226"/>
      <c r="K31" s="226"/>
      <c r="L31" s="226"/>
      <c r="M31" s="226"/>
      <c r="N31" s="225"/>
      <c r="O31" s="225"/>
      <c r="P31" s="225"/>
      <c r="Q31" s="225"/>
      <c r="R31" s="226"/>
      <c r="S31" s="226"/>
      <c r="T31" s="226"/>
      <c r="U31" s="226"/>
      <c r="V31" s="226"/>
      <c r="W31" s="226"/>
      <c r="X31" s="226"/>
      <c r="Y31" s="226"/>
      <c r="Z31" s="216"/>
      <c r="AA31" s="216"/>
      <c r="AB31" s="216"/>
      <c r="AC31" s="216"/>
      <c r="AD31" s="216"/>
      <c r="AE31" s="216"/>
      <c r="AF31" s="216"/>
      <c r="AG31" s="216" t="s">
        <v>142</v>
      </c>
      <c r="AH31" s="216">
        <v>5</v>
      </c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</row>
    <row r="32" spans="1:60" outlineLevel="1" x14ac:dyDescent="0.2">
      <c r="A32" s="237">
        <v>7</v>
      </c>
      <c r="B32" s="238" t="s">
        <v>310</v>
      </c>
      <c r="C32" s="256" t="s">
        <v>311</v>
      </c>
      <c r="D32" s="239" t="s">
        <v>150</v>
      </c>
      <c r="E32" s="240">
        <v>10.5</v>
      </c>
      <c r="F32" s="241"/>
      <c r="G32" s="242">
        <f>ROUND(E32*F32,2)</f>
        <v>0</v>
      </c>
      <c r="H32" s="241">
        <v>0</v>
      </c>
      <c r="I32" s="242">
        <f>ROUND(E32*H32,2)</f>
        <v>0</v>
      </c>
      <c r="J32" s="241">
        <v>76.5</v>
      </c>
      <c r="K32" s="242">
        <f>ROUND(E32*J32,2)</f>
        <v>803.25</v>
      </c>
      <c r="L32" s="242">
        <v>21</v>
      </c>
      <c r="M32" s="242">
        <f>G32*(1+L32/100)</f>
        <v>0</v>
      </c>
      <c r="N32" s="240">
        <v>0</v>
      </c>
      <c r="O32" s="240">
        <f>ROUND(E32*N32,2)</f>
        <v>0</v>
      </c>
      <c r="P32" s="240">
        <v>0</v>
      </c>
      <c r="Q32" s="240">
        <f>ROUND(E32*P32,2)</f>
        <v>0</v>
      </c>
      <c r="R32" s="242" t="s">
        <v>134</v>
      </c>
      <c r="S32" s="242" t="s">
        <v>135</v>
      </c>
      <c r="T32" s="243" t="s">
        <v>135</v>
      </c>
      <c r="U32" s="226">
        <v>9.6000000000000002E-2</v>
      </c>
      <c r="V32" s="226">
        <f>ROUND(E32*U32,2)</f>
        <v>1.01</v>
      </c>
      <c r="W32" s="226"/>
      <c r="X32" s="226" t="s">
        <v>136</v>
      </c>
      <c r="Y32" s="226" t="s">
        <v>137</v>
      </c>
      <c r="Z32" s="216"/>
      <c r="AA32" s="216"/>
      <c r="AB32" s="216"/>
      <c r="AC32" s="216"/>
      <c r="AD32" s="216"/>
      <c r="AE32" s="216"/>
      <c r="AF32" s="216"/>
      <c r="AG32" s="216" t="s">
        <v>138</v>
      </c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</row>
    <row r="33" spans="1:60" outlineLevel="2" x14ac:dyDescent="0.2">
      <c r="A33" s="223"/>
      <c r="B33" s="224"/>
      <c r="C33" s="257" t="s">
        <v>312</v>
      </c>
      <c r="D33" s="245"/>
      <c r="E33" s="245"/>
      <c r="F33" s="245"/>
      <c r="G33" s="245"/>
      <c r="H33" s="226"/>
      <c r="I33" s="226"/>
      <c r="J33" s="226"/>
      <c r="K33" s="226"/>
      <c r="L33" s="226"/>
      <c r="M33" s="226"/>
      <c r="N33" s="225"/>
      <c r="O33" s="225"/>
      <c r="P33" s="225"/>
      <c r="Q33" s="225"/>
      <c r="R33" s="226"/>
      <c r="S33" s="226"/>
      <c r="T33" s="226"/>
      <c r="U33" s="226"/>
      <c r="V33" s="226"/>
      <c r="W33" s="226"/>
      <c r="X33" s="226"/>
      <c r="Y33" s="226"/>
      <c r="Z33" s="216"/>
      <c r="AA33" s="216"/>
      <c r="AB33" s="216"/>
      <c r="AC33" s="216"/>
      <c r="AD33" s="216"/>
      <c r="AE33" s="216"/>
      <c r="AF33" s="216"/>
      <c r="AG33" s="216" t="s">
        <v>140</v>
      </c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</row>
    <row r="34" spans="1:60" outlineLevel="2" x14ac:dyDescent="0.2">
      <c r="A34" s="223"/>
      <c r="B34" s="224"/>
      <c r="C34" s="258" t="s">
        <v>313</v>
      </c>
      <c r="D34" s="227"/>
      <c r="E34" s="228">
        <v>10.5</v>
      </c>
      <c r="F34" s="226"/>
      <c r="G34" s="226"/>
      <c r="H34" s="226"/>
      <c r="I34" s="226"/>
      <c r="J34" s="226"/>
      <c r="K34" s="226"/>
      <c r="L34" s="226"/>
      <c r="M34" s="226"/>
      <c r="N34" s="225"/>
      <c r="O34" s="225"/>
      <c r="P34" s="225"/>
      <c r="Q34" s="225"/>
      <c r="R34" s="226"/>
      <c r="S34" s="226"/>
      <c r="T34" s="226"/>
      <c r="U34" s="226"/>
      <c r="V34" s="226"/>
      <c r="W34" s="226"/>
      <c r="X34" s="226"/>
      <c r="Y34" s="226"/>
      <c r="Z34" s="216"/>
      <c r="AA34" s="216"/>
      <c r="AB34" s="216"/>
      <c r="AC34" s="216"/>
      <c r="AD34" s="216"/>
      <c r="AE34" s="216"/>
      <c r="AF34" s="216"/>
      <c r="AG34" s="216" t="s">
        <v>142</v>
      </c>
      <c r="AH34" s="216">
        <v>0</v>
      </c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</row>
    <row r="35" spans="1:60" x14ac:dyDescent="0.2">
      <c r="A35" s="230" t="s">
        <v>129</v>
      </c>
      <c r="B35" s="231" t="s">
        <v>67</v>
      </c>
      <c r="C35" s="255" t="s">
        <v>68</v>
      </c>
      <c r="D35" s="232"/>
      <c r="E35" s="233"/>
      <c r="F35" s="234"/>
      <c r="G35" s="234">
        <f>SUMIF(AG36:AG49,"&lt;&gt;NOR",G36:G49)</f>
        <v>0</v>
      </c>
      <c r="H35" s="234"/>
      <c r="I35" s="234">
        <f>SUM(I36:I49)</f>
        <v>25044.32</v>
      </c>
      <c r="J35" s="234"/>
      <c r="K35" s="234">
        <f>SUM(K36:K49)</f>
        <v>14888.689999999999</v>
      </c>
      <c r="L35" s="234"/>
      <c r="M35" s="234">
        <f>SUM(M36:M49)</f>
        <v>0</v>
      </c>
      <c r="N35" s="233"/>
      <c r="O35" s="233">
        <f>SUM(O36:O49)</f>
        <v>11.780000000000001</v>
      </c>
      <c r="P35" s="233"/>
      <c r="Q35" s="233">
        <f>SUM(Q36:Q49)</f>
        <v>0</v>
      </c>
      <c r="R35" s="234"/>
      <c r="S35" s="234"/>
      <c r="T35" s="235"/>
      <c r="U35" s="229"/>
      <c r="V35" s="229">
        <f>SUM(V36:V49)</f>
        <v>22.9</v>
      </c>
      <c r="W35" s="229"/>
      <c r="X35" s="229"/>
      <c r="Y35" s="229"/>
      <c r="AG35" t="s">
        <v>130</v>
      </c>
    </row>
    <row r="36" spans="1:60" outlineLevel="1" x14ac:dyDescent="0.2">
      <c r="A36" s="237">
        <v>8</v>
      </c>
      <c r="B36" s="238" t="s">
        <v>314</v>
      </c>
      <c r="C36" s="256" t="s">
        <v>315</v>
      </c>
      <c r="D36" s="239" t="s">
        <v>133</v>
      </c>
      <c r="E36" s="240">
        <v>1.26</v>
      </c>
      <c r="F36" s="241"/>
      <c r="G36" s="242">
        <f>ROUND(E36*F36,2)</f>
        <v>0</v>
      </c>
      <c r="H36" s="241">
        <v>679.74</v>
      </c>
      <c r="I36" s="242">
        <f>ROUND(E36*H36,2)</f>
        <v>856.47</v>
      </c>
      <c r="J36" s="241">
        <v>655.26</v>
      </c>
      <c r="K36" s="242">
        <f>ROUND(E36*J36,2)</f>
        <v>825.63</v>
      </c>
      <c r="L36" s="242">
        <v>21</v>
      </c>
      <c r="M36" s="242">
        <f>G36*(1+L36/100)</f>
        <v>0</v>
      </c>
      <c r="N36" s="240">
        <v>2.1</v>
      </c>
      <c r="O36" s="240">
        <f>ROUND(E36*N36,2)</f>
        <v>2.65</v>
      </c>
      <c r="P36" s="240">
        <v>0</v>
      </c>
      <c r="Q36" s="240">
        <f>ROUND(E36*P36,2)</f>
        <v>0</v>
      </c>
      <c r="R36" s="242" t="s">
        <v>316</v>
      </c>
      <c r="S36" s="242" t="s">
        <v>135</v>
      </c>
      <c r="T36" s="243" t="s">
        <v>135</v>
      </c>
      <c r="U36" s="226">
        <v>0.96499999999999997</v>
      </c>
      <c r="V36" s="226">
        <f>ROUND(E36*U36,2)</f>
        <v>1.22</v>
      </c>
      <c r="W36" s="226"/>
      <c r="X36" s="226" t="s">
        <v>136</v>
      </c>
      <c r="Y36" s="226" t="s">
        <v>137</v>
      </c>
      <c r="Z36" s="216"/>
      <c r="AA36" s="216"/>
      <c r="AB36" s="216"/>
      <c r="AC36" s="216"/>
      <c r="AD36" s="216"/>
      <c r="AE36" s="216"/>
      <c r="AF36" s="216"/>
      <c r="AG36" s="216" t="s">
        <v>138</v>
      </c>
      <c r="AH36" s="216"/>
      <c r="AI36" s="216"/>
      <c r="AJ36" s="216"/>
      <c r="AK36" s="216"/>
      <c r="AL36" s="216"/>
      <c r="AM36" s="216"/>
      <c r="AN36" s="216"/>
      <c r="AO36" s="216"/>
      <c r="AP36" s="216"/>
      <c r="AQ36" s="216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</row>
    <row r="37" spans="1:60" outlineLevel="2" x14ac:dyDescent="0.2">
      <c r="A37" s="223"/>
      <c r="B37" s="224"/>
      <c r="C37" s="258" t="s">
        <v>317</v>
      </c>
      <c r="D37" s="227"/>
      <c r="E37" s="228">
        <v>1.26</v>
      </c>
      <c r="F37" s="226"/>
      <c r="G37" s="226"/>
      <c r="H37" s="226"/>
      <c r="I37" s="226"/>
      <c r="J37" s="226"/>
      <c r="K37" s="226"/>
      <c r="L37" s="226"/>
      <c r="M37" s="226"/>
      <c r="N37" s="225"/>
      <c r="O37" s="225"/>
      <c r="P37" s="225"/>
      <c r="Q37" s="225"/>
      <c r="R37" s="226"/>
      <c r="S37" s="226"/>
      <c r="T37" s="226"/>
      <c r="U37" s="226"/>
      <c r="V37" s="226"/>
      <c r="W37" s="226"/>
      <c r="X37" s="226"/>
      <c r="Y37" s="226"/>
      <c r="Z37" s="216"/>
      <c r="AA37" s="216"/>
      <c r="AB37" s="216"/>
      <c r="AC37" s="216"/>
      <c r="AD37" s="216"/>
      <c r="AE37" s="216"/>
      <c r="AF37" s="216"/>
      <c r="AG37" s="216" t="s">
        <v>142</v>
      </c>
      <c r="AH37" s="216">
        <v>0</v>
      </c>
      <c r="AI37" s="216"/>
      <c r="AJ37" s="216"/>
      <c r="AK37" s="216"/>
      <c r="AL37" s="216"/>
      <c r="AM37" s="216"/>
      <c r="AN37" s="216"/>
      <c r="AO37" s="216"/>
      <c r="AP37" s="216"/>
      <c r="AQ37" s="216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</row>
    <row r="38" spans="1:60" outlineLevel="1" x14ac:dyDescent="0.2">
      <c r="A38" s="237">
        <v>9</v>
      </c>
      <c r="B38" s="238" t="s">
        <v>318</v>
      </c>
      <c r="C38" s="256" t="s">
        <v>319</v>
      </c>
      <c r="D38" s="239" t="s">
        <v>133</v>
      </c>
      <c r="E38" s="240">
        <v>3.36</v>
      </c>
      <c r="F38" s="241"/>
      <c r="G38" s="242">
        <f>ROUND(E38*F38,2)</f>
        <v>0</v>
      </c>
      <c r="H38" s="241">
        <v>3910.52</v>
      </c>
      <c r="I38" s="242">
        <f>ROUND(E38*H38,2)</f>
        <v>13139.35</v>
      </c>
      <c r="J38" s="241">
        <v>399.48</v>
      </c>
      <c r="K38" s="242">
        <f>ROUND(E38*J38,2)</f>
        <v>1342.25</v>
      </c>
      <c r="L38" s="242">
        <v>21</v>
      </c>
      <c r="M38" s="242">
        <f>G38*(1+L38/100)</f>
        <v>0</v>
      </c>
      <c r="N38" s="240">
        <v>2.5249999999999999</v>
      </c>
      <c r="O38" s="240">
        <f>ROUND(E38*N38,2)</f>
        <v>8.48</v>
      </c>
      <c r="P38" s="240">
        <v>0</v>
      </c>
      <c r="Q38" s="240">
        <f>ROUND(E38*P38,2)</f>
        <v>0</v>
      </c>
      <c r="R38" s="242" t="s">
        <v>191</v>
      </c>
      <c r="S38" s="242" t="s">
        <v>135</v>
      </c>
      <c r="T38" s="243" t="s">
        <v>135</v>
      </c>
      <c r="U38" s="226">
        <v>0.47699999999999998</v>
      </c>
      <c r="V38" s="226">
        <f>ROUND(E38*U38,2)</f>
        <v>1.6</v>
      </c>
      <c r="W38" s="226"/>
      <c r="X38" s="226" t="s">
        <v>136</v>
      </c>
      <c r="Y38" s="226" t="s">
        <v>137</v>
      </c>
      <c r="Z38" s="216"/>
      <c r="AA38" s="216"/>
      <c r="AB38" s="216"/>
      <c r="AC38" s="216"/>
      <c r="AD38" s="216"/>
      <c r="AE38" s="216"/>
      <c r="AF38" s="216"/>
      <c r="AG38" s="216" t="s">
        <v>138</v>
      </c>
      <c r="AH38" s="216"/>
      <c r="AI38" s="216"/>
      <c r="AJ38" s="216"/>
      <c r="AK38" s="216"/>
      <c r="AL38" s="216"/>
      <c r="AM38" s="216"/>
      <c r="AN38" s="216"/>
      <c r="AO38" s="216"/>
      <c r="AP38" s="216"/>
      <c r="AQ38" s="216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</row>
    <row r="39" spans="1:60" outlineLevel="2" x14ac:dyDescent="0.2">
      <c r="A39" s="223"/>
      <c r="B39" s="224"/>
      <c r="C39" s="259" t="s">
        <v>320</v>
      </c>
      <c r="D39" s="246"/>
      <c r="E39" s="246"/>
      <c r="F39" s="246"/>
      <c r="G39" s="246"/>
      <c r="H39" s="226"/>
      <c r="I39" s="226"/>
      <c r="J39" s="226"/>
      <c r="K39" s="226"/>
      <c r="L39" s="226"/>
      <c r="M39" s="226"/>
      <c r="N39" s="225"/>
      <c r="O39" s="225"/>
      <c r="P39" s="225"/>
      <c r="Q39" s="225"/>
      <c r="R39" s="226"/>
      <c r="S39" s="226"/>
      <c r="T39" s="226"/>
      <c r="U39" s="226"/>
      <c r="V39" s="226"/>
      <c r="W39" s="226"/>
      <c r="X39" s="226"/>
      <c r="Y39" s="226"/>
      <c r="Z39" s="216"/>
      <c r="AA39" s="216"/>
      <c r="AB39" s="216"/>
      <c r="AC39" s="216"/>
      <c r="AD39" s="216"/>
      <c r="AE39" s="216"/>
      <c r="AF39" s="216"/>
      <c r="AG39" s="216" t="s">
        <v>183</v>
      </c>
      <c r="AH39" s="216"/>
      <c r="AI39" s="216"/>
      <c r="AJ39" s="216"/>
      <c r="AK39" s="216"/>
      <c r="AL39" s="216"/>
      <c r="AM39" s="216"/>
      <c r="AN39" s="216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</row>
    <row r="40" spans="1:60" outlineLevel="2" x14ac:dyDescent="0.2">
      <c r="A40" s="223"/>
      <c r="B40" s="224"/>
      <c r="C40" s="258" t="s">
        <v>321</v>
      </c>
      <c r="D40" s="227"/>
      <c r="E40" s="228">
        <v>3.36</v>
      </c>
      <c r="F40" s="226"/>
      <c r="G40" s="226"/>
      <c r="H40" s="226"/>
      <c r="I40" s="226"/>
      <c r="J40" s="226"/>
      <c r="K40" s="226"/>
      <c r="L40" s="226"/>
      <c r="M40" s="226"/>
      <c r="N40" s="225"/>
      <c r="O40" s="225"/>
      <c r="P40" s="225"/>
      <c r="Q40" s="225"/>
      <c r="R40" s="226"/>
      <c r="S40" s="226"/>
      <c r="T40" s="226"/>
      <c r="U40" s="226"/>
      <c r="V40" s="226"/>
      <c r="W40" s="226"/>
      <c r="X40" s="226"/>
      <c r="Y40" s="226"/>
      <c r="Z40" s="216"/>
      <c r="AA40" s="216"/>
      <c r="AB40" s="216"/>
      <c r="AC40" s="216"/>
      <c r="AD40" s="216"/>
      <c r="AE40" s="216"/>
      <c r="AF40" s="216"/>
      <c r="AG40" s="216" t="s">
        <v>142</v>
      </c>
      <c r="AH40" s="216">
        <v>0</v>
      </c>
      <c r="AI40" s="216"/>
      <c r="AJ40" s="216"/>
      <c r="AK40" s="216"/>
      <c r="AL40" s="216"/>
      <c r="AM40" s="216"/>
      <c r="AN40" s="216"/>
      <c r="AO40" s="216"/>
      <c r="AP40" s="216"/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</row>
    <row r="41" spans="1:60" outlineLevel="1" x14ac:dyDescent="0.2">
      <c r="A41" s="237">
        <v>10</v>
      </c>
      <c r="B41" s="238" t="s">
        <v>322</v>
      </c>
      <c r="C41" s="256" t="s">
        <v>323</v>
      </c>
      <c r="D41" s="239" t="s">
        <v>150</v>
      </c>
      <c r="E41" s="240">
        <v>11.2</v>
      </c>
      <c r="F41" s="241"/>
      <c r="G41" s="242">
        <f>ROUND(E41*F41,2)</f>
        <v>0</v>
      </c>
      <c r="H41" s="241">
        <v>240.8</v>
      </c>
      <c r="I41" s="242">
        <f>ROUND(E41*H41,2)</f>
        <v>2696.96</v>
      </c>
      <c r="J41" s="241">
        <v>625.20000000000005</v>
      </c>
      <c r="K41" s="242">
        <f>ROUND(E41*J41,2)</f>
        <v>7002.24</v>
      </c>
      <c r="L41" s="242">
        <v>21</v>
      </c>
      <c r="M41" s="242">
        <f>G41*(1+L41/100)</f>
        <v>0</v>
      </c>
      <c r="N41" s="240">
        <v>3.9149999999999997E-2</v>
      </c>
      <c r="O41" s="240">
        <f>ROUND(E41*N41,2)</f>
        <v>0.44</v>
      </c>
      <c r="P41" s="240">
        <v>0</v>
      </c>
      <c r="Q41" s="240">
        <f>ROUND(E41*P41,2)</f>
        <v>0</v>
      </c>
      <c r="R41" s="242" t="s">
        <v>191</v>
      </c>
      <c r="S41" s="242" t="s">
        <v>135</v>
      </c>
      <c r="T41" s="243" t="s">
        <v>135</v>
      </c>
      <c r="U41" s="226">
        <v>1.05</v>
      </c>
      <c r="V41" s="226">
        <f>ROUND(E41*U41,2)</f>
        <v>11.76</v>
      </c>
      <c r="W41" s="226"/>
      <c r="X41" s="226" t="s">
        <v>136</v>
      </c>
      <c r="Y41" s="226" t="s">
        <v>137</v>
      </c>
      <c r="Z41" s="216"/>
      <c r="AA41" s="216"/>
      <c r="AB41" s="216"/>
      <c r="AC41" s="216"/>
      <c r="AD41" s="216"/>
      <c r="AE41" s="216"/>
      <c r="AF41" s="216"/>
      <c r="AG41" s="216" t="s">
        <v>138</v>
      </c>
      <c r="AH41" s="216"/>
      <c r="AI41" s="216"/>
      <c r="AJ41" s="216"/>
      <c r="AK41" s="216"/>
      <c r="AL41" s="216"/>
      <c r="AM41" s="216"/>
      <c r="AN41" s="216"/>
      <c r="AO41" s="216"/>
      <c r="AP41" s="216"/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</row>
    <row r="42" spans="1:60" ht="22.5" outlineLevel="2" x14ac:dyDescent="0.2">
      <c r="A42" s="223"/>
      <c r="B42" s="224"/>
      <c r="C42" s="257" t="s">
        <v>324</v>
      </c>
      <c r="D42" s="245"/>
      <c r="E42" s="245"/>
      <c r="F42" s="245"/>
      <c r="G42" s="245"/>
      <c r="H42" s="226"/>
      <c r="I42" s="226"/>
      <c r="J42" s="226"/>
      <c r="K42" s="226"/>
      <c r="L42" s="226"/>
      <c r="M42" s="226"/>
      <c r="N42" s="225"/>
      <c r="O42" s="225"/>
      <c r="P42" s="225"/>
      <c r="Q42" s="225"/>
      <c r="R42" s="226"/>
      <c r="S42" s="226"/>
      <c r="T42" s="226"/>
      <c r="U42" s="226"/>
      <c r="V42" s="226"/>
      <c r="W42" s="226"/>
      <c r="X42" s="226"/>
      <c r="Y42" s="226"/>
      <c r="Z42" s="216"/>
      <c r="AA42" s="216"/>
      <c r="AB42" s="216"/>
      <c r="AC42" s="216"/>
      <c r="AD42" s="216"/>
      <c r="AE42" s="216"/>
      <c r="AF42" s="216"/>
      <c r="AG42" s="216" t="s">
        <v>140</v>
      </c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44" t="str">
        <f>C42</f>
        <v>svislé nebo šikmé (odkloněné), půdorysně přímé nebo zalomené, stěn základových pasů ve volných nebo zapažených jámách, rýhách, šachtách, včetně případných vzpěr,</v>
      </c>
      <c r="BB42" s="216"/>
      <c r="BC42" s="216"/>
      <c r="BD42" s="216"/>
      <c r="BE42" s="216"/>
      <c r="BF42" s="216"/>
      <c r="BG42" s="216"/>
      <c r="BH42" s="216"/>
    </row>
    <row r="43" spans="1:60" outlineLevel="2" x14ac:dyDescent="0.2">
      <c r="A43" s="223"/>
      <c r="B43" s="224"/>
      <c r="C43" s="258" t="s">
        <v>325</v>
      </c>
      <c r="D43" s="227"/>
      <c r="E43" s="228">
        <v>11.2</v>
      </c>
      <c r="F43" s="226"/>
      <c r="G43" s="226"/>
      <c r="H43" s="226"/>
      <c r="I43" s="226"/>
      <c r="J43" s="226"/>
      <c r="K43" s="226"/>
      <c r="L43" s="226"/>
      <c r="M43" s="226"/>
      <c r="N43" s="225"/>
      <c r="O43" s="225"/>
      <c r="P43" s="225"/>
      <c r="Q43" s="225"/>
      <c r="R43" s="226"/>
      <c r="S43" s="226"/>
      <c r="T43" s="226"/>
      <c r="U43" s="226"/>
      <c r="V43" s="226"/>
      <c r="W43" s="226"/>
      <c r="X43" s="226"/>
      <c r="Y43" s="226"/>
      <c r="Z43" s="216"/>
      <c r="AA43" s="216"/>
      <c r="AB43" s="216"/>
      <c r="AC43" s="216"/>
      <c r="AD43" s="216"/>
      <c r="AE43" s="216"/>
      <c r="AF43" s="216"/>
      <c r="AG43" s="216" t="s">
        <v>142</v>
      </c>
      <c r="AH43" s="216">
        <v>0</v>
      </c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16"/>
      <c r="BA43" s="216"/>
      <c r="BB43" s="216"/>
      <c r="BC43" s="216"/>
      <c r="BD43" s="216"/>
      <c r="BE43" s="216"/>
      <c r="BF43" s="216"/>
      <c r="BG43" s="216"/>
      <c r="BH43" s="216"/>
    </row>
    <row r="44" spans="1:60" outlineLevel="1" x14ac:dyDescent="0.2">
      <c r="A44" s="237">
        <v>11</v>
      </c>
      <c r="B44" s="238" t="s">
        <v>326</v>
      </c>
      <c r="C44" s="256" t="s">
        <v>327</v>
      </c>
      <c r="D44" s="239" t="s">
        <v>150</v>
      </c>
      <c r="E44" s="240">
        <v>11.2</v>
      </c>
      <c r="F44" s="241"/>
      <c r="G44" s="242">
        <f>ROUND(E44*F44,2)</f>
        <v>0</v>
      </c>
      <c r="H44" s="241">
        <v>0</v>
      </c>
      <c r="I44" s="242">
        <f>ROUND(E44*H44,2)</f>
        <v>0</v>
      </c>
      <c r="J44" s="241">
        <v>188.5</v>
      </c>
      <c r="K44" s="242">
        <f>ROUND(E44*J44,2)</f>
        <v>2111.1999999999998</v>
      </c>
      <c r="L44" s="242">
        <v>21</v>
      </c>
      <c r="M44" s="242">
        <f>G44*(1+L44/100)</f>
        <v>0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2" t="s">
        <v>191</v>
      </c>
      <c r="S44" s="242" t="s">
        <v>135</v>
      </c>
      <c r="T44" s="243" t="s">
        <v>135</v>
      </c>
      <c r="U44" s="226">
        <v>0.32</v>
      </c>
      <c r="V44" s="226">
        <f>ROUND(E44*U44,2)</f>
        <v>3.58</v>
      </c>
      <c r="W44" s="226"/>
      <c r="X44" s="226" t="s">
        <v>136</v>
      </c>
      <c r="Y44" s="226" t="s">
        <v>137</v>
      </c>
      <c r="Z44" s="216"/>
      <c r="AA44" s="216"/>
      <c r="AB44" s="216"/>
      <c r="AC44" s="216"/>
      <c r="AD44" s="216"/>
      <c r="AE44" s="216"/>
      <c r="AF44" s="216"/>
      <c r="AG44" s="216" t="s">
        <v>138</v>
      </c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16"/>
      <c r="BA44" s="216"/>
      <c r="BB44" s="216"/>
      <c r="BC44" s="216"/>
      <c r="BD44" s="216"/>
      <c r="BE44" s="216"/>
      <c r="BF44" s="216"/>
      <c r="BG44" s="216"/>
      <c r="BH44" s="216"/>
    </row>
    <row r="45" spans="1:60" ht="22.5" outlineLevel="2" x14ac:dyDescent="0.2">
      <c r="A45" s="223"/>
      <c r="B45" s="224"/>
      <c r="C45" s="257" t="s">
        <v>324</v>
      </c>
      <c r="D45" s="245"/>
      <c r="E45" s="245"/>
      <c r="F45" s="245"/>
      <c r="G45" s="245"/>
      <c r="H45" s="226"/>
      <c r="I45" s="226"/>
      <c r="J45" s="226"/>
      <c r="K45" s="226"/>
      <c r="L45" s="226"/>
      <c r="M45" s="226"/>
      <c r="N45" s="225"/>
      <c r="O45" s="225"/>
      <c r="P45" s="225"/>
      <c r="Q45" s="225"/>
      <c r="R45" s="226"/>
      <c r="S45" s="226"/>
      <c r="T45" s="226"/>
      <c r="U45" s="226"/>
      <c r="V45" s="226"/>
      <c r="W45" s="226"/>
      <c r="X45" s="226"/>
      <c r="Y45" s="226"/>
      <c r="Z45" s="216"/>
      <c r="AA45" s="216"/>
      <c r="AB45" s="216"/>
      <c r="AC45" s="216"/>
      <c r="AD45" s="216"/>
      <c r="AE45" s="216"/>
      <c r="AF45" s="216"/>
      <c r="AG45" s="216" t="s">
        <v>140</v>
      </c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44" t="str">
        <f>C45</f>
        <v>svislé nebo šikmé (odkloněné), půdorysně přímé nebo zalomené, stěn základových pasů ve volných nebo zapažených jámách, rýhách, šachtách, včetně případných vzpěr,</v>
      </c>
      <c r="BB45" s="216"/>
      <c r="BC45" s="216"/>
      <c r="BD45" s="216"/>
      <c r="BE45" s="216"/>
      <c r="BF45" s="216"/>
      <c r="BG45" s="216"/>
      <c r="BH45" s="216"/>
    </row>
    <row r="46" spans="1:60" outlineLevel="2" x14ac:dyDescent="0.2">
      <c r="A46" s="223"/>
      <c r="B46" s="224"/>
      <c r="C46" s="261" t="s">
        <v>328</v>
      </c>
      <c r="D46" s="254"/>
      <c r="E46" s="254"/>
      <c r="F46" s="254"/>
      <c r="G46" s="254"/>
      <c r="H46" s="226"/>
      <c r="I46" s="226"/>
      <c r="J46" s="226"/>
      <c r="K46" s="226"/>
      <c r="L46" s="226"/>
      <c r="M46" s="226"/>
      <c r="N46" s="225"/>
      <c r="O46" s="225"/>
      <c r="P46" s="225"/>
      <c r="Q46" s="225"/>
      <c r="R46" s="226"/>
      <c r="S46" s="226"/>
      <c r="T46" s="226"/>
      <c r="U46" s="226"/>
      <c r="V46" s="226"/>
      <c r="W46" s="226"/>
      <c r="X46" s="226"/>
      <c r="Y46" s="226"/>
      <c r="Z46" s="216"/>
      <c r="AA46" s="216"/>
      <c r="AB46" s="216"/>
      <c r="AC46" s="216"/>
      <c r="AD46" s="216"/>
      <c r="AE46" s="216"/>
      <c r="AF46" s="216"/>
      <c r="AG46" s="216" t="s">
        <v>183</v>
      </c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</row>
    <row r="47" spans="1:60" outlineLevel="2" x14ac:dyDescent="0.2">
      <c r="A47" s="223"/>
      <c r="B47" s="224"/>
      <c r="C47" s="258" t="s">
        <v>329</v>
      </c>
      <c r="D47" s="227"/>
      <c r="E47" s="228">
        <v>11.2</v>
      </c>
      <c r="F47" s="226"/>
      <c r="G47" s="226"/>
      <c r="H47" s="226"/>
      <c r="I47" s="226"/>
      <c r="J47" s="226"/>
      <c r="K47" s="226"/>
      <c r="L47" s="226"/>
      <c r="M47" s="226"/>
      <c r="N47" s="225"/>
      <c r="O47" s="225"/>
      <c r="P47" s="225"/>
      <c r="Q47" s="225"/>
      <c r="R47" s="226"/>
      <c r="S47" s="226"/>
      <c r="T47" s="226"/>
      <c r="U47" s="226"/>
      <c r="V47" s="226"/>
      <c r="W47" s="226"/>
      <c r="X47" s="226"/>
      <c r="Y47" s="226"/>
      <c r="Z47" s="216"/>
      <c r="AA47" s="216"/>
      <c r="AB47" s="216"/>
      <c r="AC47" s="216"/>
      <c r="AD47" s="216"/>
      <c r="AE47" s="216"/>
      <c r="AF47" s="216"/>
      <c r="AG47" s="216" t="s">
        <v>142</v>
      </c>
      <c r="AH47" s="216">
        <v>5</v>
      </c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</row>
    <row r="48" spans="1:60" outlineLevel="1" x14ac:dyDescent="0.2">
      <c r="A48" s="237">
        <v>12</v>
      </c>
      <c r="B48" s="238" t="s">
        <v>330</v>
      </c>
      <c r="C48" s="256" t="s">
        <v>331</v>
      </c>
      <c r="D48" s="239" t="s">
        <v>232</v>
      </c>
      <c r="E48" s="240">
        <v>0.2016</v>
      </c>
      <c r="F48" s="241"/>
      <c r="G48" s="242">
        <f>ROUND(E48*F48,2)</f>
        <v>0</v>
      </c>
      <c r="H48" s="241">
        <v>41426.29</v>
      </c>
      <c r="I48" s="242">
        <f>ROUND(E48*H48,2)</f>
        <v>8351.5400000000009</v>
      </c>
      <c r="J48" s="241">
        <v>17893.71</v>
      </c>
      <c r="K48" s="242">
        <f>ROUND(E48*J48,2)</f>
        <v>3607.37</v>
      </c>
      <c r="L48" s="242">
        <v>21</v>
      </c>
      <c r="M48" s="242">
        <f>G48*(1+L48/100)</f>
        <v>0</v>
      </c>
      <c r="N48" s="240">
        <v>1.0249299999999999</v>
      </c>
      <c r="O48" s="240">
        <f>ROUND(E48*N48,2)</f>
        <v>0.21</v>
      </c>
      <c r="P48" s="240">
        <v>0</v>
      </c>
      <c r="Q48" s="240">
        <f>ROUND(E48*P48,2)</f>
        <v>0</v>
      </c>
      <c r="R48" s="242" t="s">
        <v>332</v>
      </c>
      <c r="S48" s="242" t="s">
        <v>135</v>
      </c>
      <c r="T48" s="243" t="s">
        <v>135</v>
      </c>
      <c r="U48" s="226">
        <v>23.530999999999999</v>
      </c>
      <c r="V48" s="226">
        <f>ROUND(E48*U48,2)</f>
        <v>4.74</v>
      </c>
      <c r="W48" s="226"/>
      <c r="X48" s="226" t="s">
        <v>136</v>
      </c>
      <c r="Y48" s="226" t="s">
        <v>137</v>
      </c>
      <c r="Z48" s="216"/>
      <c r="AA48" s="216"/>
      <c r="AB48" s="216"/>
      <c r="AC48" s="216"/>
      <c r="AD48" s="216"/>
      <c r="AE48" s="216"/>
      <c r="AF48" s="216"/>
      <c r="AG48" s="216" t="s">
        <v>138</v>
      </c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</row>
    <row r="49" spans="1:60" outlineLevel="2" x14ac:dyDescent="0.2">
      <c r="A49" s="223"/>
      <c r="B49" s="224"/>
      <c r="C49" s="258" t="s">
        <v>333</v>
      </c>
      <c r="D49" s="227"/>
      <c r="E49" s="228">
        <v>0.2016</v>
      </c>
      <c r="F49" s="226"/>
      <c r="G49" s="226"/>
      <c r="H49" s="226"/>
      <c r="I49" s="226"/>
      <c r="J49" s="226"/>
      <c r="K49" s="226"/>
      <c r="L49" s="226"/>
      <c r="M49" s="226"/>
      <c r="N49" s="225"/>
      <c r="O49" s="225"/>
      <c r="P49" s="225"/>
      <c r="Q49" s="225"/>
      <c r="R49" s="226"/>
      <c r="S49" s="226"/>
      <c r="T49" s="226"/>
      <c r="U49" s="226"/>
      <c r="V49" s="226"/>
      <c r="W49" s="226"/>
      <c r="X49" s="226"/>
      <c r="Y49" s="226"/>
      <c r="Z49" s="216"/>
      <c r="AA49" s="216"/>
      <c r="AB49" s="216"/>
      <c r="AC49" s="216"/>
      <c r="AD49" s="216"/>
      <c r="AE49" s="216"/>
      <c r="AF49" s="216"/>
      <c r="AG49" s="216" t="s">
        <v>142</v>
      </c>
      <c r="AH49" s="216">
        <v>5</v>
      </c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</row>
    <row r="50" spans="1:60" x14ac:dyDescent="0.2">
      <c r="A50" s="230" t="s">
        <v>129</v>
      </c>
      <c r="B50" s="231" t="s">
        <v>69</v>
      </c>
      <c r="C50" s="255" t="s">
        <v>70</v>
      </c>
      <c r="D50" s="232"/>
      <c r="E50" s="233"/>
      <c r="F50" s="234"/>
      <c r="G50" s="234">
        <f>SUMIF(AG51:AG53,"&lt;&gt;NOR",G51:G53)</f>
        <v>0</v>
      </c>
      <c r="H50" s="234"/>
      <c r="I50" s="234">
        <f>SUM(I51:I53)</f>
        <v>40262.28</v>
      </c>
      <c r="J50" s="234"/>
      <c r="K50" s="234">
        <f>SUM(K51:K53)</f>
        <v>12360.23</v>
      </c>
      <c r="L50" s="234"/>
      <c r="M50" s="234">
        <f>SUM(M51:M53)</f>
        <v>0</v>
      </c>
      <c r="N50" s="233"/>
      <c r="O50" s="233">
        <f>SUM(O51:O53)</f>
        <v>6.05</v>
      </c>
      <c r="P50" s="233"/>
      <c r="Q50" s="233">
        <f>SUM(Q51:Q53)</f>
        <v>0</v>
      </c>
      <c r="R50" s="234"/>
      <c r="S50" s="234"/>
      <c r="T50" s="235"/>
      <c r="U50" s="229"/>
      <c r="V50" s="229">
        <f>SUM(V51:V53)</f>
        <v>17.95</v>
      </c>
      <c r="W50" s="229"/>
      <c r="X50" s="229"/>
      <c r="Y50" s="229"/>
      <c r="AG50" t="s">
        <v>130</v>
      </c>
    </row>
    <row r="51" spans="1:60" ht="33.75" outlineLevel="1" x14ac:dyDescent="0.2">
      <c r="A51" s="237">
        <v>13</v>
      </c>
      <c r="B51" s="238" t="s">
        <v>334</v>
      </c>
      <c r="C51" s="256" t="s">
        <v>335</v>
      </c>
      <c r="D51" s="239" t="s">
        <v>150</v>
      </c>
      <c r="E51" s="240">
        <v>24.25</v>
      </c>
      <c r="F51" s="241"/>
      <c r="G51" s="242">
        <f>ROUND(E51*F51,2)</f>
        <v>0</v>
      </c>
      <c r="H51" s="241">
        <v>1660.3</v>
      </c>
      <c r="I51" s="242">
        <f>ROUND(E51*H51,2)</f>
        <v>40262.28</v>
      </c>
      <c r="J51" s="241">
        <v>509.7</v>
      </c>
      <c r="K51" s="242">
        <f>ROUND(E51*J51,2)</f>
        <v>12360.23</v>
      </c>
      <c r="L51" s="242">
        <v>21</v>
      </c>
      <c r="M51" s="242">
        <f>G51*(1+L51/100)</f>
        <v>0</v>
      </c>
      <c r="N51" s="240">
        <v>0.24942</v>
      </c>
      <c r="O51" s="240">
        <f>ROUND(E51*N51,2)</f>
        <v>6.05</v>
      </c>
      <c r="P51" s="240">
        <v>0</v>
      </c>
      <c r="Q51" s="240">
        <f>ROUND(E51*P51,2)</f>
        <v>0</v>
      </c>
      <c r="R51" s="242" t="s">
        <v>191</v>
      </c>
      <c r="S51" s="242" t="s">
        <v>135</v>
      </c>
      <c r="T51" s="243" t="s">
        <v>135</v>
      </c>
      <c r="U51" s="226">
        <v>0.74</v>
      </c>
      <c r="V51" s="226">
        <f>ROUND(E51*U51,2)</f>
        <v>17.95</v>
      </c>
      <c r="W51" s="226"/>
      <c r="X51" s="226" t="s">
        <v>136</v>
      </c>
      <c r="Y51" s="226" t="s">
        <v>137</v>
      </c>
      <c r="Z51" s="216"/>
      <c r="AA51" s="216"/>
      <c r="AB51" s="216"/>
      <c r="AC51" s="216"/>
      <c r="AD51" s="216"/>
      <c r="AE51" s="216"/>
      <c r="AF51" s="216"/>
      <c r="AG51" s="216" t="s">
        <v>138</v>
      </c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</row>
    <row r="52" spans="1:60" outlineLevel="2" x14ac:dyDescent="0.2">
      <c r="A52" s="223"/>
      <c r="B52" s="224"/>
      <c r="C52" s="258" t="s">
        <v>336</v>
      </c>
      <c r="D52" s="227"/>
      <c r="E52" s="228">
        <v>33.25</v>
      </c>
      <c r="F52" s="226"/>
      <c r="G52" s="226"/>
      <c r="H52" s="226"/>
      <c r="I52" s="226"/>
      <c r="J52" s="226"/>
      <c r="K52" s="226"/>
      <c r="L52" s="226"/>
      <c r="M52" s="226"/>
      <c r="N52" s="225"/>
      <c r="O52" s="225"/>
      <c r="P52" s="225"/>
      <c r="Q52" s="225"/>
      <c r="R52" s="226"/>
      <c r="S52" s="226"/>
      <c r="T52" s="226"/>
      <c r="U52" s="226"/>
      <c r="V52" s="226"/>
      <c r="W52" s="226"/>
      <c r="X52" s="226"/>
      <c r="Y52" s="226"/>
      <c r="Z52" s="216"/>
      <c r="AA52" s="216"/>
      <c r="AB52" s="216"/>
      <c r="AC52" s="216"/>
      <c r="AD52" s="216"/>
      <c r="AE52" s="216"/>
      <c r="AF52" s="216"/>
      <c r="AG52" s="216" t="s">
        <v>142</v>
      </c>
      <c r="AH52" s="216">
        <v>0</v>
      </c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</row>
    <row r="53" spans="1:60" outlineLevel="3" x14ac:dyDescent="0.2">
      <c r="A53" s="223"/>
      <c r="B53" s="224"/>
      <c r="C53" s="258" t="s">
        <v>337</v>
      </c>
      <c r="D53" s="227"/>
      <c r="E53" s="228">
        <v>-9</v>
      </c>
      <c r="F53" s="226"/>
      <c r="G53" s="226"/>
      <c r="H53" s="226"/>
      <c r="I53" s="226"/>
      <c r="J53" s="226"/>
      <c r="K53" s="226"/>
      <c r="L53" s="226"/>
      <c r="M53" s="226"/>
      <c r="N53" s="225"/>
      <c r="O53" s="225"/>
      <c r="P53" s="225"/>
      <c r="Q53" s="225"/>
      <c r="R53" s="226"/>
      <c r="S53" s="226"/>
      <c r="T53" s="226"/>
      <c r="U53" s="226"/>
      <c r="V53" s="226"/>
      <c r="W53" s="226"/>
      <c r="X53" s="226"/>
      <c r="Y53" s="226"/>
      <c r="Z53" s="216"/>
      <c r="AA53" s="216"/>
      <c r="AB53" s="216"/>
      <c r="AC53" s="216"/>
      <c r="AD53" s="216"/>
      <c r="AE53" s="216"/>
      <c r="AF53" s="216"/>
      <c r="AG53" s="216" t="s">
        <v>142</v>
      </c>
      <c r="AH53" s="216">
        <v>0</v>
      </c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</row>
    <row r="54" spans="1:60" x14ac:dyDescent="0.2">
      <c r="A54" s="230" t="s">
        <v>129</v>
      </c>
      <c r="B54" s="231" t="s">
        <v>71</v>
      </c>
      <c r="C54" s="255" t="s">
        <v>72</v>
      </c>
      <c r="D54" s="232"/>
      <c r="E54" s="233"/>
      <c r="F54" s="234"/>
      <c r="G54" s="234">
        <f>SUMIF(AG55:AG60,"&lt;&gt;NOR",G55:G60)</f>
        <v>0</v>
      </c>
      <c r="H54" s="234"/>
      <c r="I54" s="234">
        <f>SUM(I55:I60)</f>
        <v>3529.1099999999997</v>
      </c>
      <c r="J54" s="234"/>
      <c r="K54" s="234">
        <f>SUM(K55:K60)</f>
        <v>30178.39</v>
      </c>
      <c r="L54" s="234"/>
      <c r="M54" s="234">
        <f>SUM(M55:M60)</f>
        <v>0</v>
      </c>
      <c r="N54" s="233"/>
      <c r="O54" s="233">
        <f>SUM(O55:O60)</f>
        <v>2.4500000000000002</v>
      </c>
      <c r="P54" s="233"/>
      <c r="Q54" s="233">
        <f>SUM(Q55:Q60)</f>
        <v>0</v>
      </c>
      <c r="R54" s="234"/>
      <c r="S54" s="234"/>
      <c r="T54" s="235"/>
      <c r="U54" s="229"/>
      <c r="V54" s="229">
        <f>SUM(V55:V60)</f>
        <v>43.92</v>
      </c>
      <c r="W54" s="229"/>
      <c r="X54" s="229"/>
      <c r="Y54" s="229"/>
      <c r="AG54" t="s">
        <v>130</v>
      </c>
    </row>
    <row r="55" spans="1:60" outlineLevel="1" x14ac:dyDescent="0.2">
      <c r="A55" s="237">
        <v>14</v>
      </c>
      <c r="B55" s="238" t="s">
        <v>338</v>
      </c>
      <c r="C55" s="256" t="s">
        <v>339</v>
      </c>
      <c r="D55" s="239" t="s">
        <v>150</v>
      </c>
      <c r="E55" s="240">
        <v>48.5</v>
      </c>
      <c r="F55" s="241"/>
      <c r="G55" s="242">
        <f>ROUND(E55*F55,2)</f>
        <v>0</v>
      </c>
      <c r="H55" s="241">
        <v>65.7</v>
      </c>
      <c r="I55" s="242">
        <f>ROUND(E55*H55,2)</f>
        <v>3186.45</v>
      </c>
      <c r="J55" s="241">
        <v>575.29999999999995</v>
      </c>
      <c r="K55" s="242">
        <f>ROUND(E55*J55,2)</f>
        <v>27902.05</v>
      </c>
      <c r="L55" s="242">
        <v>21</v>
      </c>
      <c r="M55" s="242">
        <f>G55*(1+L55/100)</f>
        <v>0</v>
      </c>
      <c r="N55" s="240">
        <v>4.7660000000000001E-2</v>
      </c>
      <c r="O55" s="240">
        <f>ROUND(E55*N55,2)</f>
        <v>2.31</v>
      </c>
      <c r="P55" s="240">
        <v>0</v>
      </c>
      <c r="Q55" s="240">
        <f>ROUND(E55*P55,2)</f>
        <v>0</v>
      </c>
      <c r="R55" s="242" t="s">
        <v>191</v>
      </c>
      <c r="S55" s="242" t="s">
        <v>135</v>
      </c>
      <c r="T55" s="243" t="s">
        <v>135</v>
      </c>
      <c r="U55" s="226">
        <v>0.84</v>
      </c>
      <c r="V55" s="226">
        <f>ROUND(E55*U55,2)</f>
        <v>40.74</v>
      </c>
      <c r="W55" s="226"/>
      <c r="X55" s="226" t="s">
        <v>136</v>
      </c>
      <c r="Y55" s="226" t="s">
        <v>137</v>
      </c>
      <c r="Z55" s="216"/>
      <c r="AA55" s="216"/>
      <c r="AB55" s="216"/>
      <c r="AC55" s="216"/>
      <c r="AD55" s="216"/>
      <c r="AE55" s="216"/>
      <c r="AF55" s="216"/>
      <c r="AG55" s="216" t="s">
        <v>138</v>
      </c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</row>
    <row r="56" spans="1:60" outlineLevel="2" x14ac:dyDescent="0.2">
      <c r="A56" s="223"/>
      <c r="B56" s="224"/>
      <c r="C56" s="258" t="s">
        <v>340</v>
      </c>
      <c r="D56" s="227"/>
      <c r="E56" s="228">
        <v>66.5</v>
      </c>
      <c r="F56" s="226"/>
      <c r="G56" s="226"/>
      <c r="H56" s="226"/>
      <c r="I56" s="226"/>
      <c r="J56" s="226"/>
      <c r="K56" s="226"/>
      <c r="L56" s="226"/>
      <c r="M56" s="226"/>
      <c r="N56" s="225"/>
      <c r="O56" s="225"/>
      <c r="P56" s="225"/>
      <c r="Q56" s="225"/>
      <c r="R56" s="226"/>
      <c r="S56" s="226"/>
      <c r="T56" s="226"/>
      <c r="U56" s="226"/>
      <c r="V56" s="226"/>
      <c r="W56" s="226"/>
      <c r="X56" s="226"/>
      <c r="Y56" s="226"/>
      <c r="Z56" s="216"/>
      <c r="AA56" s="216"/>
      <c r="AB56" s="216"/>
      <c r="AC56" s="216"/>
      <c r="AD56" s="216"/>
      <c r="AE56" s="216"/>
      <c r="AF56" s="216"/>
      <c r="AG56" s="216" t="s">
        <v>142</v>
      </c>
      <c r="AH56" s="216">
        <v>0</v>
      </c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</row>
    <row r="57" spans="1:60" outlineLevel="3" x14ac:dyDescent="0.2">
      <c r="A57" s="223"/>
      <c r="B57" s="224"/>
      <c r="C57" s="258" t="s">
        <v>341</v>
      </c>
      <c r="D57" s="227"/>
      <c r="E57" s="228">
        <v>-18</v>
      </c>
      <c r="F57" s="226"/>
      <c r="G57" s="226"/>
      <c r="H57" s="226"/>
      <c r="I57" s="226"/>
      <c r="J57" s="226"/>
      <c r="K57" s="226"/>
      <c r="L57" s="226"/>
      <c r="M57" s="226"/>
      <c r="N57" s="225"/>
      <c r="O57" s="225"/>
      <c r="P57" s="225"/>
      <c r="Q57" s="225"/>
      <c r="R57" s="226"/>
      <c r="S57" s="226"/>
      <c r="T57" s="226"/>
      <c r="U57" s="226"/>
      <c r="V57" s="226"/>
      <c r="W57" s="226"/>
      <c r="X57" s="226"/>
      <c r="Y57" s="226"/>
      <c r="Z57" s="216"/>
      <c r="AA57" s="216"/>
      <c r="AB57" s="216"/>
      <c r="AC57" s="216"/>
      <c r="AD57" s="216"/>
      <c r="AE57" s="216"/>
      <c r="AF57" s="216"/>
      <c r="AG57" s="216" t="s">
        <v>142</v>
      </c>
      <c r="AH57" s="216">
        <v>0</v>
      </c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</row>
    <row r="58" spans="1:60" outlineLevel="1" x14ac:dyDescent="0.2">
      <c r="A58" s="237">
        <v>15</v>
      </c>
      <c r="B58" s="238" t="s">
        <v>342</v>
      </c>
      <c r="C58" s="256" t="s">
        <v>343</v>
      </c>
      <c r="D58" s="239" t="s">
        <v>150</v>
      </c>
      <c r="E58" s="240">
        <v>2.7</v>
      </c>
      <c r="F58" s="241"/>
      <c r="G58" s="242">
        <f>ROUND(E58*F58,2)</f>
        <v>0</v>
      </c>
      <c r="H58" s="241">
        <v>126.91</v>
      </c>
      <c r="I58" s="242">
        <f>ROUND(E58*H58,2)</f>
        <v>342.66</v>
      </c>
      <c r="J58" s="241">
        <v>843.09</v>
      </c>
      <c r="K58" s="242">
        <f>ROUND(E58*J58,2)</f>
        <v>2276.34</v>
      </c>
      <c r="L58" s="242">
        <v>21</v>
      </c>
      <c r="M58" s="242">
        <f>G58*(1+L58/100)</f>
        <v>0</v>
      </c>
      <c r="N58" s="240">
        <v>5.3690000000000002E-2</v>
      </c>
      <c r="O58" s="240">
        <f>ROUND(E58*N58,2)</f>
        <v>0.14000000000000001</v>
      </c>
      <c r="P58" s="240">
        <v>0</v>
      </c>
      <c r="Q58" s="240">
        <f>ROUND(E58*P58,2)</f>
        <v>0</v>
      </c>
      <c r="R58" s="242" t="s">
        <v>344</v>
      </c>
      <c r="S58" s="242" t="s">
        <v>135</v>
      </c>
      <c r="T58" s="243" t="s">
        <v>135</v>
      </c>
      <c r="U58" s="226">
        <v>1.17717</v>
      </c>
      <c r="V58" s="226">
        <f>ROUND(E58*U58,2)</f>
        <v>3.18</v>
      </c>
      <c r="W58" s="226"/>
      <c r="X58" s="226" t="s">
        <v>136</v>
      </c>
      <c r="Y58" s="226" t="s">
        <v>137</v>
      </c>
      <c r="Z58" s="216"/>
      <c r="AA58" s="216"/>
      <c r="AB58" s="216"/>
      <c r="AC58" s="216"/>
      <c r="AD58" s="216"/>
      <c r="AE58" s="216"/>
      <c r="AF58" s="216"/>
      <c r="AG58" s="216" t="s">
        <v>138</v>
      </c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</row>
    <row r="59" spans="1:60" outlineLevel="2" x14ac:dyDescent="0.2">
      <c r="A59" s="223"/>
      <c r="B59" s="224"/>
      <c r="C59" s="257" t="s">
        <v>345</v>
      </c>
      <c r="D59" s="245"/>
      <c r="E59" s="245"/>
      <c r="F59" s="245"/>
      <c r="G59" s="245"/>
      <c r="H59" s="226"/>
      <c r="I59" s="226"/>
      <c r="J59" s="226"/>
      <c r="K59" s="226"/>
      <c r="L59" s="226"/>
      <c r="M59" s="226"/>
      <c r="N59" s="225"/>
      <c r="O59" s="225"/>
      <c r="P59" s="225"/>
      <c r="Q59" s="225"/>
      <c r="R59" s="226"/>
      <c r="S59" s="226"/>
      <c r="T59" s="226"/>
      <c r="U59" s="226"/>
      <c r="V59" s="226"/>
      <c r="W59" s="226"/>
      <c r="X59" s="226"/>
      <c r="Y59" s="226"/>
      <c r="Z59" s="216"/>
      <c r="AA59" s="216"/>
      <c r="AB59" s="216"/>
      <c r="AC59" s="216"/>
      <c r="AD59" s="216"/>
      <c r="AE59" s="216"/>
      <c r="AF59" s="216"/>
      <c r="AG59" s="216" t="s">
        <v>140</v>
      </c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44" t="str">
        <f>C59</f>
        <v>okenního nebo dveřního, z pomocného pracovního lešení o výšce podlahy do 1900 mm a pro zatížení do 1,5 kPa,</v>
      </c>
      <c r="BB59" s="216"/>
      <c r="BC59" s="216"/>
      <c r="BD59" s="216"/>
      <c r="BE59" s="216"/>
      <c r="BF59" s="216"/>
      <c r="BG59" s="216"/>
      <c r="BH59" s="216"/>
    </row>
    <row r="60" spans="1:60" outlineLevel="2" x14ac:dyDescent="0.2">
      <c r="A60" s="223"/>
      <c r="B60" s="224"/>
      <c r="C60" s="258" t="s">
        <v>346</v>
      </c>
      <c r="D60" s="227"/>
      <c r="E60" s="228">
        <v>2.7</v>
      </c>
      <c r="F60" s="226"/>
      <c r="G60" s="226"/>
      <c r="H60" s="226"/>
      <c r="I60" s="226"/>
      <c r="J60" s="226"/>
      <c r="K60" s="226"/>
      <c r="L60" s="226"/>
      <c r="M60" s="226"/>
      <c r="N60" s="225"/>
      <c r="O60" s="225"/>
      <c r="P60" s="225"/>
      <c r="Q60" s="225"/>
      <c r="R60" s="226"/>
      <c r="S60" s="226"/>
      <c r="T60" s="226"/>
      <c r="U60" s="226"/>
      <c r="V60" s="226"/>
      <c r="W60" s="226"/>
      <c r="X60" s="226"/>
      <c r="Y60" s="226"/>
      <c r="Z60" s="216"/>
      <c r="AA60" s="216"/>
      <c r="AB60" s="216"/>
      <c r="AC60" s="216"/>
      <c r="AD60" s="216"/>
      <c r="AE60" s="216"/>
      <c r="AF60" s="216"/>
      <c r="AG60" s="216" t="s">
        <v>142</v>
      </c>
      <c r="AH60" s="216">
        <v>0</v>
      </c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216"/>
      <c r="BD60" s="216"/>
      <c r="BE60" s="216"/>
      <c r="BF60" s="216"/>
      <c r="BG60" s="216"/>
      <c r="BH60" s="216"/>
    </row>
    <row r="61" spans="1:60" x14ac:dyDescent="0.2">
      <c r="A61" s="230" t="s">
        <v>129</v>
      </c>
      <c r="B61" s="231" t="s">
        <v>73</v>
      </c>
      <c r="C61" s="255" t="s">
        <v>74</v>
      </c>
      <c r="D61" s="232"/>
      <c r="E61" s="233"/>
      <c r="F61" s="234"/>
      <c r="G61" s="234">
        <f>SUMIF(AG62:AG69,"&lt;&gt;NOR",G62:G69)</f>
        <v>0</v>
      </c>
      <c r="H61" s="234"/>
      <c r="I61" s="234">
        <f>SUM(I62:I69)</f>
        <v>2512.3599999999997</v>
      </c>
      <c r="J61" s="234"/>
      <c r="K61" s="234">
        <f>SUM(K62:K69)</f>
        <v>1553.5900000000001</v>
      </c>
      <c r="L61" s="234"/>
      <c r="M61" s="234">
        <f>SUM(M62:M69)</f>
        <v>0</v>
      </c>
      <c r="N61" s="233"/>
      <c r="O61" s="233">
        <f>SUM(O62:O69)</f>
        <v>1.61</v>
      </c>
      <c r="P61" s="233"/>
      <c r="Q61" s="233">
        <f>SUM(Q62:Q69)</f>
        <v>0</v>
      </c>
      <c r="R61" s="234"/>
      <c r="S61" s="234"/>
      <c r="T61" s="235"/>
      <c r="U61" s="229"/>
      <c r="V61" s="229">
        <f>SUM(V62:V69)</f>
        <v>2.5299999999999998</v>
      </c>
      <c r="W61" s="229"/>
      <c r="X61" s="229"/>
      <c r="Y61" s="229"/>
      <c r="AG61" t="s">
        <v>130</v>
      </c>
    </row>
    <row r="62" spans="1:60" outlineLevel="1" x14ac:dyDescent="0.2">
      <c r="A62" s="237">
        <v>16</v>
      </c>
      <c r="B62" s="238" t="s">
        <v>347</v>
      </c>
      <c r="C62" s="256" t="s">
        <v>348</v>
      </c>
      <c r="D62" s="239" t="s">
        <v>133</v>
      </c>
      <c r="E62" s="240">
        <v>0.63</v>
      </c>
      <c r="F62" s="241"/>
      <c r="G62" s="242">
        <f>ROUND(E62*F62,2)</f>
        <v>0</v>
      </c>
      <c r="H62" s="241">
        <v>3470.86</v>
      </c>
      <c r="I62" s="242">
        <f>ROUND(E62*H62,2)</f>
        <v>2186.64</v>
      </c>
      <c r="J62" s="241">
        <v>1524.14</v>
      </c>
      <c r="K62" s="242">
        <f>ROUND(E62*J62,2)</f>
        <v>960.21</v>
      </c>
      <c r="L62" s="242">
        <v>21</v>
      </c>
      <c r="M62" s="242">
        <f>G62*(1+L62/100)</f>
        <v>0</v>
      </c>
      <c r="N62" s="240">
        <v>2.5249999999999999</v>
      </c>
      <c r="O62" s="240">
        <f>ROUND(E62*N62,2)</f>
        <v>1.59</v>
      </c>
      <c r="P62" s="240">
        <v>0</v>
      </c>
      <c r="Q62" s="240">
        <f>ROUND(E62*P62,2)</f>
        <v>0</v>
      </c>
      <c r="R62" s="242" t="s">
        <v>191</v>
      </c>
      <c r="S62" s="242" t="s">
        <v>135</v>
      </c>
      <c r="T62" s="243" t="s">
        <v>135</v>
      </c>
      <c r="U62" s="226">
        <v>2.58</v>
      </c>
      <c r="V62" s="226">
        <f>ROUND(E62*U62,2)</f>
        <v>1.63</v>
      </c>
      <c r="W62" s="226"/>
      <c r="X62" s="226" t="s">
        <v>136</v>
      </c>
      <c r="Y62" s="226" t="s">
        <v>137</v>
      </c>
      <c r="Z62" s="216"/>
      <c r="AA62" s="216"/>
      <c r="AB62" s="216"/>
      <c r="AC62" s="216"/>
      <c r="AD62" s="216"/>
      <c r="AE62" s="216"/>
      <c r="AF62" s="216"/>
      <c r="AG62" s="216" t="s">
        <v>138</v>
      </c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</row>
    <row r="63" spans="1:60" outlineLevel="2" x14ac:dyDescent="0.2">
      <c r="A63" s="223"/>
      <c r="B63" s="224"/>
      <c r="C63" s="257" t="s">
        <v>349</v>
      </c>
      <c r="D63" s="245"/>
      <c r="E63" s="245"/>
      <c r="F63" s="245"/>
      <c r="G63" s="245"/>
      <c r="H63" s="226"/>
      <c r="I63" s="226"/>
      <c r="J63" s="226"/>
      <c r="K63" s="226"/>
      <c r="L63" s="226"/>
      <c r="M63" s="226"/>
      <c r="N63" s="225"/>
      <c r="O63" s="225"/>
      <c r="P63" s="225"/>
      <c r="Q63" s="225"/>
      <c r="R63" s="226"/>
      <c r="S63" s="226"/>
      <c r="T63" s="226"/>
      <c r="U63" s="226"/>
      <c r="V63" s="226"/>
      <c r="W63" s="226"/>
      <c r="X63" s="226"/>
      <c r="Y63" s="226"/>
      <c r="Z63" s="216"/>
      <c r="AA63" s="216"/>
      <c r="AB63" s="216"/>
      <c r="AC63" s="216"/>
      <c r="AD63" s="216"/>
      <c r="AE63" s="216"/>
      <c r="AF63" s="216"/>
      <c r="AG63" s="216" t="s">
        <v>140</v>
      </c>
      <c r="AH63" s="216"/>
      <c r="AI63" s="216"/>
      <c r="AJ63" s="216"/>
      <c r="AK63" s="216"/>
      <c r="AL63" s="216"/>
      <c r="AM63" s="216"/>
      <c r="AN63" s="216"/>
      <c r="AO63" s="216"/>
      <c r="AP63" s="216"/>
      <c r="AQ63" s="216"/>
      <c r="AR63" s="216"/>
      <c r="AS63" s="216"/>
      <c r="AT63" s="216"/>
      <c r="AU63" s="216"/>
      <c r="AV63" s="216"/>
      <c r="AW63" s="216"/>
      <c r="AX63" s="216"/>
      <c r="AY63" s="216"/>
      <c r="AZ63" s="216"/>
      <c r="BA63" s="216"/>
      <c r="BB63" s="216"/>
      <c r="BC63" s="216"/>
      <c r="BD63" s="216"/>
      <c r="BE63" s="216"/>
      <c r="BF63" s="216"/>
      <c r="BG63" s="216"/>
      <c r="BH63" s="216"/>
    </row>
    <row r="64" spans="1:60" outlineLevel="2" x14ac:dyDescent="0.2">
      <c r="A64" s="223"/>
      <c r="B64" s="224"/>
      <c r="C64" s="261" t="s">
        <v>350</v>
      </c>
      <c r="D64" s="254"/>
      <c r="E64" s="254"/>
      <c r="F64" s="254"/>
      <c r="G64" s="254"/>
      <c r="H64" s="226"/>
      <c r="I64" s="226"/>
      <c r="J64" s="226"/>
      <c r="K64" s="226"/>
      <c r="L64" s="226"/>
      <c r="M64" s="226"/>
      <c r="N64" s="225"/>
      <c r="O64" s="225"/>
      <c r="P64" s="225"/>
      <c r="Q64" s="225"/>
      <c r="R64" s="226"/>
      <c r="S64" s="226"/>
      <c r="T64" s="226"/>
      <c r="U64" s="226"/>
      <c r="V64" s="226"/>
      <c r="W64" s="226"/>
      <c r="X64" s="226"/>
      <c r="Y64" s="226"/>
      <c r="Z64" s="216"/>
      <c r="AA64" s="216"/>
      <c r="AB64" s="216"/>
      <c r="AC64" s="216"/>
      <c r="AD64" s="216"/>
      <c r="AE64" s="216"/>
      <c r="AF64" s="216"/>
      <c r="AG64" s="216" t="s">
        <v>183</v>
      </c>
      <c r="AH64" s="216"/>
      <c r="AI64" s="216"/>
      <c r="AJ64" s="216"/>
      <c r="AK64" s="216"/>
      <c r="AL64" s="216"/>
      <c r="AM64" s="216"/>
      <c r="AN64" s="216"/>
      <c r="AO64" s="216"/>
      <c r="AP64" s="216"/>
      <c r="AQ64" s="216"/>
      <c r="AR64" s="216"/>
      <c r="AS64" s="216"/>
      <c r="AT64" s="216"/>
      <c r="AU64" s="216"/>
      <c r="AV64" s="216"/>
      <c r="AW64" s="216"/>
      <c r="AX64" s="216"/>
      <c r="AY64" s="216"/>
      <c r="AZ64" s="216"/>
      <c r="BA64" s="216"/>
      <c r="BB64" s="216"/>
      <c r="BC64" s="216"/>
      <c r="BD64" s="216"/>
      <c r="BE64" s="216"/>
      <c r="BF64" s="216"/>
      <c r="BG64" s="216"/>
      <c r="BH64" s="216"/>
    </row>
    <row r="65" spans="1:60" outlineLevel="2" x14ac:dyDescent="0.2">
      <c r="A65" s="223"/>
      <c r="B65" s="224"/>
      <c r="C65" s="258" t="s">
        <v>351</v>
      </c>
      <c r="D65" s="227"/>
      <c r="E65" s="228">
        <v>0.63</v>
      </c>
      <c r="F65" s="226"/>
      <c r="G65" s="226"/>
      <c r="H65" s="226"/>
      <c r="I65" s="226"/>
      <c r="J65" s="226"/>
      <c r="K65" s="226"/>
      <c r="L65" s="226"/>
      <c r="M65" s="226"/>
      <c r="N65" s="225"/>
      <c r="O65" s="225"/>
      <c r="P65" s="225"/>
      <c r="Q65" s="225"/>
      <c r="R65" s="226"/>
      <c r="S65" s="226"/>
      <c r="T65" s="226"/>
      <c r="U65" s="226"/>
      <c r="V65" s="226"/>
      <c r="W65" s="226"/>
      <c r="X65" s="226"/>
      <c r="Y65" s="226"/>
      <c r="Z65" s="216"/>
      <c r="AA65" s="216"/>
      <c r="AB65" s="216"/>
      <c r="AC65" s="216"/>
      <c r="AD65" s="216"/>
      <c r="AE65" s="216"/>
      <c r="AF65" s="216"/>
      <c r="AG65" s="216" t="s">
        <v>142</v>
      </c>
      <c r="AH65" s="216">
        <v>0</v>
      </c>
      <c r="AI65" s="216"/>
      <c r="AJ65" s="216"/>
      <c r="AK65" s="216"/>
      <c r="AL65" s="216"/>
      <c r="AM65" s="216"/>
      <c r="AN65" s="216"/>
      <c r="AO65" s="216"/>
      <c r="AP65" s="216"/>
      <c r="AQ65" s="216"/>
      <c r="AR65" s="216"/>
      <c r="AS65" s="216"/>
      <c r="AT65" s="216"/>
      <c r="AU65" s="216"/>
      <c r="AV65" s="216"/>
      <c r="AW65" s="216"/>
      <c r="AX65" s="216"/>
      <c r="AY65" s="216"/>
      <c r="AZ65" s="216"/>
      <c r="BA65" s="216"/>
      <c r="BB65" s="216"/>
      <c r="BC65" s="216"/>
      <c r="BD65" s="216"/>
      <c r="BE65" s="216"/>
      <c r="BF65" s="216"/>
      <c r="BG65" s="216"/>
      <c r="BH65" s="216"/>
    </row>
    <row r="66" spans="1:60" outlineLevel="1" x14ac:dyDescent="0.2">
      <c r="A66" s="237">
        <v>17</v>
      </c>
      <c r="B66" s="238" t="s">
        <v>352</v>
      </c>
      <c r="C66" s="256" t="s">
        <v>353</v>
      </c>
      <c r="D66" s="239" t="s">
        <v>150</v>
      </c>
      <c r="E66" s="240">
        <v>1.4</v>
      </c>
      <c r="F66" s="241"/>
      <c r="G66" s="242">
        <f>ROUND(E66*F66,2)</f>
        <v>0</v>
      </c>
      <c r="H66" s="241">
        <v>232.66</v>
      </c>
      <c r="I66" s="242">
        <f>ROUND(E66*H66,2)</f>
        <v>325.72000000000003</v>
      </c>
      <c r="J66" s="241">
        <v>273.33999999999997</v>
      </c>
      <c r="K66" s="242">
        <f>ROUND(E66*J66,2)</f>
        <v>382.68</v>
      </c>
      <c r="L66" s="242">
        <v>21</v>
      </c>
      <c r="M66" s="242">
        <f>G66*(1+L66/100)</f>
        <v>0</v>
      </c>
      <c r="N66" s="240">
        <v>1.41E-2</v>
      </c>
      <c r="O66" s="240">
        <f>ROUND(E66*N66,2)</f>
        <v>0.02</v>
      </c>
      <c r="P66" s="240">
        <v>0</v>
      </c>
      <c r="Q66" s="240">
        <f>ROUND(E66*P66,2)</f>
        <v>0</v>
      </c>
      <c r="R66" s="242" t="s">
        <v>191</v>
      </c>
      <c r="S66" s="242" t="s">
        <v>135</v>
      </c>
      <c r="T66" s="243" t="s">
        <v>135</v>
      </c>
      <c r="U66" s="226">
        <v>0.4</v>
      </c>
      <c r="V66" s="226">
        <f>ROUND(E66*U66,2)</f>
        <v>0.56000000000000005</v>
      </c>
      <c r="W66" s="226"/>
      <c r="X66" s="226" t="s">
        <v>136</v>
      </c>
      <c r="Y66" s="226" t="s">
        <v>137</v>
      </c>
      <c r="Z66" s="216"/>
      <c r="AA66" s="216"/>
      <c r="AB66" s="216"/>
      <c r="AC66" s="216"/>
      <c r="AD66" s="216"/>
      <c r="AE66" s="216"/>
      <c r="AF66" s="216"/>
      <c r="AG66" s="216" t="s">
        <v>138</v>
      </c>
      <c r="AH66" s="216"/>
      <c r="AI66" s="216"/>
      <c r="AJ66" s="216"/>
      <c r="AK66" s="216"/>
      <c r="AL66" s="216"/>
      <c r="AM66" s="216"/>
      <c r="AN66" s="216"/>
      <c r="AO66" s="216"/>
      <c r="AP66" s="216"/>
      <c r="AQ66" s="216"/>
      <c r="AR66" s="216"/>
      <c r="AS66" s="216"/>
      <c r="AT66" s="216"/>
      <c r="AU66" s="216"/>
      <c r="AV66" s="216"/>
      <c r="AW66" s="216"/>
      <c r="AX66" s="216"/>
      <c r="AY66" s="216"/>
      <c r="AZ66" s="216"/>
      <c r="BA66" s="216"/>
      <c r="BB66" s="216"/>
      <c r="BC66" s="216"/>
      <c r="BD66" s="216"/>
      <c r="BE66" s="216"/>
      <c r="BF66" s="216"/>
      <c r="BG66" s="216"/>
      <c r="BH66" s="216"/>
    </row>
    <row r="67" spans="1:60" outlineLevel="2" x14ac:dyDescent="0.2">
      <c r="A67" s="223"/>
      <c r="B67" s="224"/>
      <c r="C67" s="258" t="s">
        <v>354</v>
      </c>
      <c r="D67" s="227"/>
      <c r="E67" s="228">
        <v>1.4</v>
      </c>
      <c r="F67" s="226"/>
      <c r="G67" s="226"/>
      <c r="H67" s="226"/>
      <c r="I67" s="226"/>
      <c r="J67" s="226"/>
      <c r="K67" s="226"/>
      <c r="L67" s="226"/>
      <c r="M67" s="226"/>
      <c r="N67" s="225"/>
      <c r="O67" s="225"/>
      <c r="P67" s="225"/>
      <c r="Q67" s="225"/>
      <c r="R67" s="226"/>
      <c r="S67" s="226"/>
      <c r="T67" s="226"/>
      <c r="U67" s="226"/>
      <c r="V67" s="226"/>
      <c r="W67" s="226"/>
      <c r="X67" s="226"/>
      <c r="Y67" s="226"/>
      <c r="Z67" s="216"/>
      <c r="AA67" s="216"/>
      <c r="AB67" s="216"/>
      <c r="AC67" s="216"/>
      <c r="AD67" s="216"/>
      <c r="AE67" s="216"/>
      <c r="AF67" s="216"/>
      <c r="AG67" s="216" t="s">
        <v>142</v>
      </c>
      <c r="AH67" s="216">
        <v>0</v>
      </c>
      <c r="AI67" s="216"/>
      <c r="AJ67" s="216"/>
      <c r="AK67" s="216"/>
      <c r="AL67" s="216"/>
      <c r="AM67" s="216"/>
      <c r="AN67" s="216"/>
      <c r="AO67" s="216"/>
      <c r="AP67" s="216"/>
      <c r="AQ67" s="216"/>
      <c r="AR67" s="216"/>
      <c r="AS67" s="216"/>
      <c r="AT67" s="216"/>
      <c r="AU67" s="216"/>
      <c r="AV67" s="216"/>
      <c r="AW67" s="216"/>
      <c r="AX67" s="216"/>
      <c r="AY67" s="216"/>
      <c r="AZ67" s="216"/>
      <c r="BA67" s="216"/>
      <c r="BB67" s="216"/>
      <c r="BC67" s="216"/>
      <c r="BD67" s="216"/>
      <c r="BE67" s="216"/>
      <c r="BF67" s="216"/>
      <c r="BG67" s="216"/>
      <c r="BH67" s="216"/>
    </row>
    <row r="68" spans="1:60" outlineLevel="1" x14ac:dyDescent="0.2">
      <c r="A68" s="237">
        <v>18</v>
      </c>
      <c r="B68" s="238" t="s">
        <v>355</v>
      </c>
      <c r="C68" s="256" t="s">
        <v>356</v>
      </c>
      <c r="D68" s="239" t="s">
        <v>150</v>
      </c>
      <c r="E68" s="240">
        <v>1.4</v>
      </c>
      <c r="F68" s="241"/>
      <c r="G68" s="242">
        <f>ROUND(E68*F68,2)</f>
        <v>0</v>
      </c>
      <c r="H68" s="241">
        <v>0</v>
      </c>
      <c r="I68" s="242">
        <f>ROUND(E68*H68,2)</f>
        <v>0</v>
      </c>
      <c r="J68" s="241">
        <v>150.5</v>
      </c>
      <c r="K68" s="242">
        <f>ROUND(E68*J68,2)</f>
        <v>210.7</v>
      </c>
      <c r="L68" s="242">
        <v>21</v>
      </c>
      <c r="M68" s="242">
        <f>G68*(1+L68/100)</f>
        <v>0</v>
      </c>
      <c r="N68" s="240">
        <v>0</v>
      </c>
      <c r="O68" s="240">
        <f>ROUND(E68*N68,2)</f>
        <v>0</v>
      </c>
      <c r="P68" s="240">
        <v>0</v>
      </c>
      <c r="Q68" s="240">
        <f>ROUND(E68*P68,2)</f>
        <v>0</v>
      </c>
      <c r="R68" s="242" t="s">
        <v>191</v>
      </c>
      <c r="S68" s="242" t="s">
        <v>135</v>
      </c>
      <c r="T68" s="243" t="s">
        <v>135</v>
      </c>
      <c r="U68" s="226">
        <v>0.24</v>
      </c>
      <c r="V68" s="226">
        <f>ROUND(E68*U68,2)</f>
        <v>0.34</v>
      </c>
      <c r="W68" s="226"/>
      <c r="X68" s="226" t="s">
        <v>136</v>
      </c>
      <c r="Y68" s="226" t="s">
        <v>137</v>
      </c>
      <c r="Z68" s="216"/>
      <c r="AA68" s="216"/>
      <c r="AB68" s="216"/>
      <c r="AC68" s="216"/>
      <c r="AD68" s="216"/>
      <c r="AE68" s="216"/>
      <c r="AF68" s="216"/>
      <c r="AG68" s="216" t="s">
        <v>138</v>
      </c>
      <c r="AH68" s="216"/>
      <c r="AI68" s="216"/>
      <c r="AJ68" s="216"/>
      <c r="AK68" s="216"/>
      <c r="AL68" s="216"/>
      <c r="AM68" s="216"/>
      <c r="AN68" s="216"/>
      <c r="AO68" s="216"/>
      <c r="AP68" s="216"/>
      <c r="AQ68" s="216"/>
      <c r="AR68" s="216"/>
      <c r="AS68" s="216"/>
      <c r="AT68" s="216"/>
      <c r="AU68" s="216"/>
      <c r="AV68" s="216"/>
      <c r="AW68" s="216"/>
      <c r="AX68" s="216"/>
      <c r="AY68" s="216"/>
      <c r="AZ68" s="216"/>
      <c r="BA68" s="216"/>
      <c r="BB68" s="216"/>
      <c r="BC68" s="216"/>
      <c r="BD68" s="216"/>
      <c r="BE68" s="216"/>
      <c r="BF68" s="216"/>
      <c r="BG68" s="216"/>
      <c r="BH68" s="216"/>
    </row>
    <row r="69" spans="1:60" outlineLevel="2" x14ac:dyDescent="0.2">
      <c r="A69" s="223"/>
      <c r="B69" s="224"/>
      <c r="C69" s="258" t="s">
        <v>357</v>
      </c>
      <c r="D69" s="227"/>
      <c r="E69" s="228">
        <v>1.4</v>
      </c>
      <c r="F69" s="226"/>
      <c r="G69" s="226"/>
      <c r="H69" s="226"/>
      <c r="I69" s="226"/>
      <c r="J69" s="226"/>
      <c r="K69" s="226"/>
      <c r="L69" s="226"/>
      <c r="M69" s="226"/>
      <c r="N69" s="225"/>
      <c r="O69" s="225"/>
      <c r="P69" s="225"/>
      <c r="Q69" s="225"/>
      <c r="R69" s="226"/>
      <c r="S69" s="226"/>
      <c r="T69" s="226"/>
      <c r="U69" s="226"/>
      <c r="V69" s="226"/>
      <c r="W69" s="226"/>
      <c r="X69" s="226"/>
      <c r="Y69" s="226"/>
      <c r="Z69" s="216"/>
      <c r="AA69" s="216"/>
      <c r="AB69" s="216"/>
      <c r="AC69" s="216"/>
      <c r="AD69" s="216"/>
      <c r="AE69" s="216"/>
      <c r="AF69" s="216"/>
      <c r="AG69" s="216" t="s">
        <v>142</v>
      </c>
      <c r="AH69" s="216">
        <v>5</v>
      </c>
      <c r="AI69" s="216"/>
      <c r="AJ69" s="216"/>
      <c r="AK69" s="216"/>
      <c r="AL69" s="216"/>
      <c r="AM69" s="216"/>
      <c r="AN69" s="216"/>
      <c r="AO69" s="216"/>
      <c r="AP69" s="216"/>
      <c r="AQ69" s="216"/>
      <c r="AR69" s="216"/>
      <c r="AS69" s="216"/>
      <c r="AT69" s="216"/>
      <c r="AU69" s="216"/>
      <c r="AV69" s="216"/>
      <c r="AW69" s="216"/>
      <c r="AX69" s="216"/>
      <c r="AY69" s="216"/>
      <c r="AZ69" s="216"/>
      <c r="BA69" s="216"/>
      <c r="BB69" s="216"/>
      <c r="BC69" s="216"/>
      <c r="BD69" s="216"/>
      <c r="BE69" s="216"/>
      <c r="BF69" s="216"/>
      <c r="BG69" s="216"/>
      <c r="BH69" s="216"/>
    </row>
    <row r="70" spans="1:60" x14ac:dyDescent="0.2">
      <c r="A70" s="230" t="s">
        <v>129</v>
      </c>
      <c r="B70" s="231" t="s">
        <v>93</v>
      </c>
      <c r="C70" s="255" t="s">
        <v>94</v>
      </c>
      <c r="D70" s="232"/>
      <c r="E70" s="233"/>
      <c r="F70" s="234"/>
      <c r="G70" s="234">
        <f>SUMIF(AG71:AG75,"&lt;&gt;NOR",G71:G75)</f>
        <v>0</v>
      </c>
      <c r="H70" s="234"/>
      <c r="I70" s="234">
        <f>SUM(I71:I75)</f>
        <v>1127.43</v>
      </c>
      <c r="J70" s="234"/>
      <c r="K70" s="234">
        <f>SUM(K71:K75)</f>
        <v>4934.6499999999996</v>
      </c>
      <c r="L70" s="234"/>
      <c r="M70" s="234">
        <f>SUM(M71:M75)</f>
        <v>0</v>
      </c>
      <c r="N70" s="233"/>
      <c r="O70" s="233">
        <f>SUM(O71:O75)</f>
        <v>0.01</v>
      </c>
      <c r="P70" s="233"/>
      <c r="Q70" s="233">
        <f>SUM(Q71:Q75)</f>
        <v>0</v>
      </c>
      <c r="R70" s="234"/>
      <c r="S70" s="234"/>
      <c r="T70" s="235"/>
      <c r="U70" s="229"/>
      <c r="V70" s="229">
        <f>SUM(V71:V75)</f>
        <v>6.66</v>
      </c>
      <c r="W70" s="229"/>
      <c r="X70" s="229"/>
      <c r="Y70" s="229"/>
      <c r="AG70" t="s">
        <v>130</v>
      </c>
    </row>
    <row r="71" spans="1:60" outlineLevel="1" x14ac:dyDescent="0.2">
      <c r="A71" s="237">
        <v>19</v>
      </c>
      <c r="B71" s="238" t="s">
        <v>358</v>
      </c>
      <c r="C71" s="256" t="s">
        <v>359</v>
      </c>
      <c r="D71" s="239" t="s">
        <v>150</v>
      </c>
      <c r="E71" s="240">
        <v>51.2</v>
      </c>
      <c r="F71" s="241"/>
      <c r="G71" s="242">
        <f>ROUND(E71*F71,2)</f>
        <v>0</v>
      </c>
      <c r="H71" s="241">
        <v>6.08</v>
      </c>
      <c r="I71" s="242">
        <f>ROUND(E71*H71,2)</f>
        <v>311.3</v>
      </c>
      <c r="J71" s="241">
        <v>23.32</v>
      </c>
      <c r="K71" s="242">
        <f>ROUND(E71*J71,2)</f>
        <v>1193.98</v>
      </c>
      <c r="L71" s="242">
        <v>21</v>
      </c>
      <c r="M71" s="242">
        <f>G71*(1+L71/100)</f>
        <v>0</v>
      </c>
      <c r="N71" s="240">
        <v>6.9999999999999994E-5</v>
      </c>
      <c r="O71" s="240">
        <f>ROUND(E71*N71,2)</f>
        <v>0</v>
      </c>
      <c r="P71" s="240">
        <v>0</v>
      </c>
      <c r="Q71" s="240">
        <f>ROUND(E71*P71,2)</f>
        <v>0</v>
      </c>
      <c r="R71" s="242" t="s">
        <v>360</v>
      </c>
      <c r="S71" s="242" t="s">
        <v>135</v>
      </c>
      <c r="T71" s="243" t="s">
        <v>135</v>
      </c>
      <c r="U71" s="226">
        <v>0.03</v>
      </c>
      <c r="V71" s="226">
        <f>ROUND(E71*U71,2)</f>
        <v>1.54</v>
      </c>
      <c r="W71" s="226"/>
      <c r="X71" s="226" t="s">
        <v>136</v>
      </c>
      <c r="Y71" s="226" t="s">
        <v>137</v>
      </c>
      <c r="Z71" s="216"/>
      <c r="AA71" s="216"/>
      <c r="AB71" s="216"/>
      <c r="AC71" s="216"/>
      <c r="AD71" s="216"/>
      <c r="AE71" s="216"/>
      <c r="AF71" s="216"/>
      <c r="AG71" s="216" t="s">
        <v>138</v>
      </c>
      <c r="AH71" s="216"/>
      <c r="AI71" s="216"/>
      <c r="AJ71" s="216"/>
      <c r="AK71" s="216"/>
      <c r="AL71" s="216"/>
      <c r="AM71" s="216"/>
      <c r="AN71" s="216"/>
      <c r="AO71" s="216"/>
      <c r="AP71" s="216"/>
      <c r="AQ71" s="216"/>
      <c r="AR71" s="216"/>
      <c r="AS71" s="216"/>
      <c r="AT71" s="216"/>
      <c r="AU71" s="216"/>
      <c r="AV71" s="216"/>
      <c r="AW71" s="216"/>
      <c r="AX71" s="216"/>
      <c r="AY71" s="216"/>
      <c r="AZ71" s="216"/>
      <c r="BA71" s="216"/>
      <c r="BB71" s="216"/>
      <c r="BC71" s="216"/>
      <c r="BD71" s="216"/>
      <c r="BE71" s="216"/>
      <c r="BF71" s="216"/>
      <c r="BG71" s="216"/>
      <c r="BH71" s="216"/>
    </row>
    <row r="72" spans="1:60" outlineLevel="2" x14ac:dyDescent="0.2">
      <c r="A72" s="223"/>
      <c r="B72" s="224"/>
      <c r="C72" s="258" t="s">
        <v>361</v>
      </c>
      <c r="D72" s="227"/>
      <c r="E72" s="228">
        <v>48.5</v>
      </c>
      <c r="F72" s="226"/>
      <c r="G72" s="226"/>
      <c r="H72" s="226"/>
      <c r="I72" s="226"/>
      <c r="J72" s="226"/>
      <c r="K72" s="226"/>
      <c r="L72" s="226"/>
      <c r="M72" s="226"/>
      <c r="N72" s="225"/>
      <c r="O72" s="225"/>
      <c r="P72" s="225"/>
      <c r="Q72" s="225"/>
      <c r="R72" s="226"/>
      <c r="S72" s="226"/>
      <c r="T72" s="226"/>
      <c r="U72" s="226"/>
      <c r="V72" s="226"/>
      <c r="W72" s="226"/>
      <c r="X72" s="226"/>
      <c r="Y72" s="226"/>
      <c r="Z72" s="216"/>
      <c r="AA72" s="216"/>
      <c r="AB72" s="216"/>
      <c r="AC72" s="216"/>
      <c r="AD72" s="216"/>
      <c r="AE72" s="216"/>
      <c r="AF72" s="216"/>
      <c r="AG72" s="216" t="s">
        <v>142</v>
      </c>
      <c r="AH72" s="216">
        <v>5</v>
      </c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</row>
    <row r="73" spans="1:60" outlineLevel="3" x14ac:dyDescent="0.2">
      <c r="A73" s="223"/>
      <c r="B73" s="224"/>
      <c r="C73" s="258" t="s">
        <v>362</v>
      </c>
      <c r="D73" s="227"/>
      <c r="E73" s="228">
        <v>2.7</v>
      </c>
      <c r="F73" s="226"/>
      <c r="G73" s="226"/>
      <c r="H73" s="226"/>
      <c r="I73" s="226"/>
      <c r="J73" s="226"/>
      <c r="K73" s="226"/>
      <c r="L73" s="226"/>
      <c r="M73" s="226"/>
      <c r="N73" s="225"/>
      <c r="O73" s="225"/>
      <c r="P73" s="225"/>
      <c r="Q73" s="225"/>
      <c r="R73" s="226"/>
      <c r="S73" s="226"/>
      <c r="T73" s="226"/>
      <c r="U73" s="226"/>
      <c r="V73" s="226"/>
      <c r="W73" s="226"/>
      <c r="X73" s="226"/>
      <c r="Y73" s="226"/>
      <c r="Z73" s="216"/>
      <c r="AA73" s="216"/>
      <c r="AB73" s="216"/>
      <c r="AC73" s="216"/>
      <c r="AD73" s="216"/>
      <c r="AE73" s="216"/>
      <c r="AF73" s="216"/>
      <c r="AG73" s="216" t="s">
        <v>142</v>
      </c>
      <c r="AH73" s="216">
        <v>5</v>
      </c>
      <c r="AI73" s="216"/>
      <c r="AJ73" s="216"/>
      <c r="AK73" s="216"/>
      <c r="AL73" s="216"/>
      <c r="AM73" s="216"/>
      <c r="AN73" s="216"/>
      <c r="AO73" s="216"/>
      <c r="AP73" s="216"/>
      <c r="AQ73" s="216"/>
      <c r="AR73" s="216"/>
      <c r="AS73" s="216"/>
      <c r="AT73" s="216"/>
      <c r="AU73" s="216"/>
      <c r="AV73" s="216"/>
      <c r="AW73" s="216"/>
      <c r="AX73" s="216"/>
      <c r="AY73" s="216"/>
      <c r="AZ73" s="216"/>
      <c r="BA73" s="216"/>
      <c r="BB73" s="216"/>
      <c r="BC73" s="216"/>
      <c r="BD73" s="216"/>
      <c r="BE73" s="216"/>
      <c r="BF73" s="216"/>
      <c r="BG73" s="216"/>
      <c r="BH73" s="216"/>
    </row>
    <row r="74" spans="1:60" outlineLevel="1" x14ac:dyDescent="0.2">
      <c r="A74" s="237">
        <v>20</v>
      </c>
      <c r="B74" s="238" t="s">
        <v>363</v>
      </c>
      <c r="C74" s="256" t="s">
        <v>364</v>
      </c>
      <c r="D74" s="239" t="s">
        <v>150</v>
      </c>
      <c r="E74" s="240">
        <v>51.2</v>
      </c>
      <c r="F74" s="241"/>
      <c r="G74" s="242">
        <f>ROUND(E74*F74,2)</f>
        <v>0</v>
      </c>
      <c r="H74" s="241">
        <v>15.94</v>
      </c>
      <c r="I74" s="242">
        <f>ROUND(E74*H74,2)</f>
        <v>816.13</v>
      </c>
      <c r="J74" s="241">
        <v>73.06</v>
      </c>
      <c r="K74" s="242">
        <f>ROUND(E74*J74,2)</f>
        <v>3740.67</v>
      </c>
      <c r="L74" s="242">
        <v>21</v>
      </c>
      <c r="M74" s="242">
        <f>G74*(1+L74/100)</f>
        <v>0</v>
      </c>
      <c r="N74" s="240">
        <v>2.9E-4</v>
      </c>
      <c r="O74" s="240">
        <f>ROUND(E74*N74,2)</f>
        <v>0.01</v>
      </c>
      <c r="P74" s="240">
        <v>0</v>
      </c>
      <c r="Q74" s="240">
        <f>ROUND(E74*P74,2)</f>
        <v>0</v>
      </c>
      <c r="R74" s="242" t="s">
        <v>360</v>
      </c>
      <c r="S74" s="242" t="s">
        <v>135</v>
      </c>
      <c r="T74" s="243" t="s">
        <v>135</v>
      </c>
      <c r="U74" s="226">
        <v>0.1</v>
      </c>
      <c r="V74" s="226">
        <f>ROUND(E74*U74,2)</f>
        <v>5.12</v>
      </c>
      <c r="W74" s="226"/>
      <c r="X74" s="226" t="s">
        <v>136</v>
      </c>
      <c r="Y74" s="226" t="s">
        <v>137</v>
      </c>
      <c r="Z74" s="216"/>
      <c r="AA74" s="216"/>
      <c r="AB74" s="216"/>
      <c r="AC74" s="216"/>
      <c r="AD74" s="216"/>
      <c r="AE74" s="216"/>
      <c r="AF74" s="216"/>
      <c r="AG74" s="216" t="s">
        <v>138</v>
      </c>
      <c r="AH74" s="216"/>
      <c r="AI74" s="216"/>
      <c r="AJ74" s="216"/>
      <c r="AK74" s="216"/>
      <c r="AL74" s="216"/>
      <c r="AM74" s="216"/>
      <c r="AN74" s="216"/>
      <c r="AO74" s="216"/>
      <c r="AP74" s="216"/>
      <c r="AQ74" s="216"/>
      <c r="AR74" s="216"/>
      <c r="AS74" s="216"/>
      <c r="AT74" s="216"/>
      <c r="AU74" s="216"/>
      <c r="AV74" s="216"/>
      <c r="AW74" s="216"/>
      <c r="AX74" s="216"/>
      <c r="AY74" s="216"/>
      <c r="AZ74" s="216"/>
      <c r="BA74" s="216"/>
      <c r="BB74" s="216"/>
      <c r="BC74" s="216"/>
      <c r="BD74" s="216"/>
      <c r="BE74" s="216"/>
      <c r="BF74" s="216"/>
      <c r="BG74" s="216"/>
      <c r="BH74" s="216"/>
    </row>
    <row r="75" spans="1:60" outlineLevel="2" x14ac:dyDescent="0.2">
      <c r="A75" s="223"/>
      <c r="B75" s="224"/>
      <c r="C75" s="258" t="s">
        <v>365</v>
      </c>
      <c r="D75" s="227"/>
      <c r="E75" s="228">
        <v>51.2</v>
      </c>
      <c r="F75" s="226"/>
      <c r="G75" s="226"/>
      <c r="H75" s="226"/>
      <c r="I75" s="226"/>
      <c r="J75" s="226"/>
      <c r="K75" s="226"/>
      <c r="L75" s="226"/>
      <c r="M75" s="226"/>
      <c r="N75" s="225"/>
      <c r="O75" s="225"/>
      <c r="P75" s="225"/>
      <c r="Q75" s="225"/>
      <c r="R75" s="226"/>
      <c r="S75" s="226"/>
      <c r="T75" s="226"/>
      <c r="U75" s="226"/>
      <c r="V75" s="226"/>
      <c r="W75" s="226"/>
      <c r="X75" s="226"/>
      <c r="Y75" s="226"/>
      <c r="Z75" s="216"/>
      <c r="AA75" s="216"/>
      <c r="AB75" s="216"/>
      <c r="AC75" s="216"/>
      <c r="AD75" s="216"/>
      <c r="AE75" s="216"/>
      <c r="AF75" s="216"/>
      <c r="AG75" s="216" t="s">
        <v>142</v>
      </c>
      <c r="AH75" s="216">
        <v>5</v>
      </c>
      <c r="AI75" s="216"/>
      <c r="AJ75" s="216"/>
      <c r="AK75" s="216"/>
      <c r="AL75" s="216"/>
      <c r="AM75" s="216"/>
      <c r="AN75" s="216"/>
      <c r="AO75" s="216"/>
      <c r="AP75" s="216"/>
      <c r="AQ75" s="216"/>
      <c r="AR75" s="216"/>
      <c r="AS75" s="216"/>
      <c r="AT75" s="216"/>
      <c r="AU75" s="216"/>
      <c r="AV75" s="216"/>
      <c r="AW75" s="216"/>
      <c r="AX75" s="216"/>
      <c r="AY75" s="216"/>
      <c r="AZ75" s="216"/>
      <c r="BA75" s="216"/>
      <c r="BB75" s="216"/>
      <c r="BC75" s="216"/>
      <c r="BD75" s="216"/>
      <c r="BE75" s="216"/>
      <c r="BF75" s="216"/>
      <c r="BG75" s="216"/>
      <c r="BH75" s="216"/>
    </row>
    <row r="76" spans="1:60" x14ac:dyDescent="0.2">
      <c r="A76" s="230" t="s">
        <v>129</v>
      </c>
      <c r="B76" s="231" t="s">
        <v>83</v>
      </c>
      <c r="C76" s="255" t="s">
        <v>84</v>
      </c>
      <c r="D76" s="232"/>
      <c r="E76" s="233"/>
      <c r="F76" s="234"/>
      <c r="G76" s="234">
        <f>SUMIF(AG77:AG81,"&lt;&gt;NOR",G77:G81)</f>
        <v>0</v>
      </c>
      <c r="H76" s="234"/>
      <c r="I76" s="234">
        <f>SUM(I77:I81)</f>
        <v>1737.8200000000002</v>
      </c>
      <c r="J76" s="234"/>
      <c r="K76" s="234">
        <f>SUM(K77:K81)</f>
        <v>805.17</v>
      </c>
      <c r="L76" s="234"/>
      <c r="M76" s="234">
        <f>SUM(M77:M81)</f>
        <v>0</v>
      </c>
      <c r="N76" s="233"/>
      <c r="O76" s="233">
        <f>SUM(O77:O81)</f>
        <v>0.03</v>
      </c>
      <c r="P76" s="233"/>
      <c r="Q76" s="233">
        <f>SUM(Q77:Q81)</f>
        <v>0</v>
      </c>
      <c r="R76" s="234"/>
      <c r="S76" s="234"/>
      <c r="T76" s="235"/>
      <c r="U76" s="229"/>
      <c r="V76" s="229">
        <f>SUM(V77:V81)</f>
        <v>1.23</v>
      </c>
      <c r="W76" s="229"/>
      <c r="X76" s="229"/>
      <c r="Y76" s="229"/>
      <c r="AG76" t="s">
        <v>130</v>
      </c>
    </row>
    <row r="77" spans="1:60" ht="22.5" outlineLevel="1" x14ac:dyDescent="0.2">
      <c r="A77" s="237">
        <v>21</v>
      </c>
      <c r="B77" s="238" t="s">
        <v>366</v>
      </c>
      <c r="C77" s="256" t="s">
        <v>367</v>
      </c>
      <c r="D77" s="239" t="s">
        <v>150</v>
      </c>
      <c r="E77" s="240">
        <v>4.2</v>
      </c>
      <c r="F77" s="241"/>
      <c r="G77" s="242">
        <f>ROUND(E77*F77,2)</f>
        <v>0</v>
      </c>
      <c r="H77" s="241">
        <v>25.63</v>
      </c>
      <c r="I77" s="242">
        <f>ROUND(E77*H77,2)</f>
        <v>107.65</v>
      </c>
      <c r="J77" s="241">
        <v>18.07</v>
      </c>
      <c r="K77" s="242">
        <f>ROUND(E77*J77,2)</f>
        <v>75.89</v>
      </c>
      <c r="L77" s="242">
        <v>21</v>
      </c>
      <c r="M77" s="242">
        <f>G77*(1+L77/100)</f>
        <v>0</v>
      </c>
      <c r="N77" s="240">
        <v>3.3E-4</v>
      </c>
      <c r="O77" s="240">
        <f>ROUND(E77*N77,2)</f>
        <v>0</v>
      </c>
      <c r="P77" s="240">
        <v>0</v>
      </c>
      <c r="Q77" s="240">
        <f>ROUND(E77*P77,2)</f>
        <v>0</v>
      </c>
      <c r="R77" s="242" t="s">
        <v>368</v>
      </c>
      <c r="S77" s="242" t="s">
        <v>135</v>
      </c>
      <c r="T77" s="243" t="s">
        <v>135</v>
      </c>
      <c r="U77" s="226">
        <v>2.75E-2</v>
      </c>
      <c r="V77" s="226">
        <f>ROUND(E77*U77,2)</f>
        <v>0.12</v>
      </c>
      <c r="W77" s="226"/>
      <c r="X77" s="226" t="s">
        <v>136</v>
      </c>
      <c r="Y77" s="226" t="s">
        <v>137</v>
      </c>
      <c r="Z77" s="216"/>
      <c r="AA77" s="216"/>
      <c r="AB77" s="216"/>
      <c r="AC77" s="216"/>
      <c r="AD77" s="216"/>
      <c r="AE77" s="216"/>
      <c r="AF77" s="216"/>
      <c r="AG77" s="216" t="s">
        <v>138</v>
      </c>
      <c r="AH77" s="216"/>
      <c r="AI77" s="216"/>
      <c r="AJ77" s="216"/>
      <c r="AK77" s="216"/>
      <c r="AL77" s="216"/>
      <c r="AM77" s="216"/>
      <c r="AN77" s="216"/>
      <c r="AO77" s="216"/>
      <c r="AP77" s="216"/>
      <c r="AQ77" s="216"/>
      <c r="AR77" s="216"/>
      <c r="AS77" s="216"/>
      <c r="AT77" s="216"/>
      <c r="AU77" s="216"/>
      <c r="AV77" s="216"/>
      <c r="AW77" s="216"/>
      <c r="AX77" s="216"/>
      <c r="AY77" s="216"/>
      <c r="AZ77" s="216"/>
      <c r="BA77" s="216"/>
      <c r="BB77" s="216"/>
      <c r="BC77" s="216"/>
      <c r="BD77" s="216"/>
      <c r="BE77" s="216"/>
      <c r="BF77" s="216"/>
      <c r="BG77" s="216"/>
      <c r="BH77" s="216"/>
    </row>
    <row r="78" spans="1:60" outlineLevel="2" x14ac:dyDescent="0.2">
      <c r="A78" s="223"/>
      <c r="B78" s="224"/>
      <c r="C78" s="258" t="s">
        <v>369</v>
      </c>
      <c r="D78" s="227"/>
      <c r="E78" s="228">
        <v>4.2</v>
      </c>
      <c r="F78" s="226"/>
      <c r="G78" s="226"/>
      <c r="H78" s="226"/>
      <c r="I78" s="226"/>
      <c r="J78" s="226"/>
      <c r="K78" s="226"/>
      <c r="L78" s="226"/>
      <c r="M78" s="226"/>
      <c r="N78" s="225"/>
      <c r="O78" s="225"/>
      <c r="P78" s="225"/>
      <c r="Q78" s="225"/>
      <c r="R78" s="226"/>
      <c r="S78" s="226"/>
      <c r="T78" s="226"/>
      <c r="U78" s="226"/>
      <c r="V78" s="226"/>
      <c r="W78" s="226"/>
      <c r="X78" s="226"/>
      <c r="Y78" s="226"/>
      <c r="Z78" s="216"/>
      <c r="AA78" s="216"/>
      <c r="AB78" s="216"/>
      <c r="AC78" s="216"/>
      <c r="AD78" s="216"/>
      <c r="AE78" s="216"/>
      <c r="AF78" s="216"/>
      <c r="AG78" s="216" t="s">
        <v>142</v>
      </c>
      <c r="AH78" s="216">
        <v>0</v>
      </c>
      <c r="AI78" s="216"/>
      <c r="AJ78" s="216"/>
      <c r="AK78" s="216"/>
      <c r="AL78" s="216"/>
      <c r="AM78" s="216"/>
      <c r="AN78" s="216"/>
      <c r="AO78" s="216"/>
      <c r="AP78" s="216"/>
      <c r="AQ78" s="216"/>
      <c r="AR78" s="216"/>
      <c r="AS78" s="216"/>
      <c r="AT78" s="216"/>
      <c r="AU78" s="216"/>
      <c r="AV78" s="216"/>
      <c r="AW78" s="216"/>
      <c r="AX78" s="216"/>
      <c r="AY78" s="216"/>
      <c r="AZ78" s="216"/>
      <c r="BA78" s="216"/>
      <c r="BB78" s="216"/>
      <c r="BC78" s="216"/>
      <c r="BD78" s="216"/>
      <c r="BE78" s="216"/>
      <c r="BF78" s="216"/>
      <c r="BG78" s="216"/>
      <c r="BH78" s="216"/>
    </row>
    <row r="79" spans="1:60" ht="22.5" outlineLevel="1" x14ac:dyDescent="0.2">
      <c r="A79" s="237">
        <v>22</v>
      </c>
      <c r="B79" s="238" t="s">
        <v>370</v>
      </c>
      <c r="C79" s="256" t="s">
        <v>371</v>
      </c>
      <c r="D79" s="239" t="s">
        <v>150</v>
      </c>
      <c r="E79" s="240">
        <v>4.83</v>
      </c>
      <c r="F79" s="241"/>
      <c r="G79" s="242">
        <f>ROUND(E79*F79,2)</f>
        <v>0</v>
      </c>
      <c r="H79" s="241">
        <v>337.51</v>
      </c>
      <c r="I79" s="242">
        <f>ROUND(E79*H79,2)</f>
        <v>1630.17</v>
      </c>
      <c r="J79" s="241">
        <v>150.99</v>
      </c>
      <c r="K79" s="242">
        <f>ROUND(E79*J79,2)</f>
        <v>729.28</v>
      </c>
      <c r="L79" s="242">
        <v>21</v>
      </c>
      <c r="M79" s="242">
        <f>G79*(1+L79/100)</f>
        <v>0</v>
      </c>
      <c r="N79" s="240">
        <v>5.5900000000000004E-3</v>
      </c>
      <c r="O79" s="240">
        <f>ROUND(E79*N79,2)</f>
        <v>0.03</v>
      </c>
      <c r="P79" s="240">
        <v>0</v>
      </c>
      <c r="Q79" s="240">
        <f>ROUND(E79*P79,2)</f>
        <v>0</v>
      </c>
      <c r="R79" s="242" t="s">
        <v>368</v>
      </c>
      <c r="S79" s="242" t="s">
        <v>135</v>
      </c>
      <c r="T79" s="243" t="s">
        <v>135</v>
      </c>
      <c r="U79" s="226">
        <v>0.22991</v>
      </c>
      <c r="V79" s="226">
        <f>ROUND(E79*U79,2)</f>
        <v>1.1100000000000001</v>
      </c>
      <c r="W79" s="226"/>
      <c r="X79" s="226" t="s">
        <v>136</v>
      </c>
      <c r="Y79" s="226" t="s">
        <v>137</v>
      </c>
      <c r="Z79" s="216"/>
      <c r="AA79" s="216"/>
      <c r="AB79" s="216"/>
      <c r="AC79" s="216"/>
      <c r="AD79" s="216"/>
      <c r="AE79" s="216"/>
      <c r="AF79" s="216"/>
      <c r="AG79" s="216" t="s">
        <v>138</v>
      </c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</row>
    <row r="80" spans="1:60" outlineLevel="2" x14ac:dyDescent="0.2">
      <c r="A80" s="223"/>
      <c r="B80" s="224"/>
      <c r="C80" s="259" t="s">
        <v>372</v>
      </c>
      <c r="D80" s="246"/>
      <c r="E80" s="246"/>
      <c r="F80" s="246"/>
      <c r="G80" s="246"/>
      <c r="H80" s="226"/>
      <c r="I80" s="226"/>
      <c r="J80" s="226"/>
      <c r="K80" s="226"/>
      <c r="L80" s="226"/>
      <c r="M80" s="226"/>
      <c r="N80" s="225"/>
      <c r="O80" s="225"/>
      <c r="P80" s="225"/>
      <c r="Q80" s="225"/>
      <c r="R80" s="226"/>
      <c r="S80" s="226"/>
      <c r="T80" s="226"/>
      <c r="U80" s="226"/>
      <c r="V80" s="226"/>
      <c r="W80" s="226"/>
      <c r="X80" s="226"/>
      <c r="Y80" s="226"/>
      <c r="Z80" s="216"/>
      <c r="AA80" s="216"/>
      <c r="AB80" s="216"/>
      <c r="AC80" s="216"/>
      <c r="AD80" s="216"/>
      <c r="AE80" s="216"/>
      <c r="AF80" s="216"/>
      <c r="AG80" s="216" t="s">
        <v>183</v>
      </c>
      <c r="AH80" s="216"/>
      <c r="AI80" s="216"/>
      <c r="AJ80" s="216"/>
      <c r="AK80" s="216"/>
      <c r="AL80" s="216"/>
      <c r="AM80" s="216"/>
      <c r="AN80" s="216"/>
      <c r="AO80" s="216"/>
      <c r="AP80" s="216"/>
      <c r="AQ80" s="216"/>
      <c r="AR80" s="216"/>
      <c r="AS80" s="216"/>
      <c r="AT80" s="216"/>
      <c r="AU80" s="216"/>
      <c r="AV80" s="216"/>
      <c r="AW80" s="216"/>
      <c r="AX80" s="216"/>
      <c r="AY80" s="216"/>
      <c r="AZ80" s="216"/>
      <c r="BA80" s="244" t="str">
        <f>C80</f>
        <v>Provedení očištění povrchu a natavení jedné vrstvy modifikovaného asfaltového pásu včetně dodávky materiálů.</v>
      </c>
      <c r="BB80" s="216"/>
      <c r="BC80" s="216"/>
      <c r="BD80" s="216"/>
      <c r="BE80" s="216"/>
      <c r="BF80" s="216"/>
      <c r="BG80" s="216"/>
      <c r="BH80" s="216"/>
    </row>
    <row r="81" spans="1:60" outlineLevel="2" x14ac:dyDescent="0.2">
      <c r="A81" s="223"/>
      <c r="B81" s="224"/>
      <c r="C81" s="258" t="s">
        <v>373</v>
      </c>
      <c r="D81" s="227"/>
      <c r="E81" s="228">
        <v>4.83</v>
      </c>
      <c r="F81" s="226"/>
      <c r="G81" s="226"/>
      <c r="H81" s="226"/>
      <c r="I81" s="226"/>
      <c r="J81" s="226"/>
      <c r="K81" s="226"/>
      <c r="L81" s="226"/>
      <c r="M81" s="226"/>
      <c r="N81" s="225"/>
      <c r="O81" s="225"/>
      <c r="P81" s="225"/>
      <c r="Q81" s="225"/>
      <c r="R81" s="226"/>
      <c r="S81" s="226"/>
      <c r="T81" s="226"/>
      <c r="U81" s="226"/>
      <c r="V81" s="226"/>
      <c r="W81" s="226"/>
      <c r="X81" s="226"/>
      <c r="Y81" s="226"/>
      <c r="Z81" s="216"/>
      <c r="AA81" s="216"/>
      <c r="AB81" s="216"/>
      <c r="AC81" s="216"/>
      <c r="AD81" s="216"/>
      <c r="AE81" s="216"/>
      <c r="AF81" s="216"/>
      <c r="AG81" s="216" t="s">
        <v>142</v>
      </c>
      <c r="AH81" s="216">
        <v>0</v>
      </c>
      <c r="AI81" s="216"/>
      <c r="AJ81" s="216"/>
      <c r="AK81" s="216"/>
      <c r="AL81" s="216"/>
      <c r="AM81" s="216"/>
      <c r="AN81" s="216"/>
      <c r="AO81" s="216"/>
      <c r="AP81" s="216"/>
      <c r="AQ81" s="216"/>
      <c r="AR81" s="216"/>
      <c r="AS81" s="216"/>
      <c r="AT81" s="216"/>
      <c r="AU81" s="216"/>
      <c r="AV81" s="216"/>
      <c r="AW81" s="216"/>
      <c r="AX81" s="216"/>
      <c r="AY81" s="216"/>
      <c r="AZ81" s="216"/>
      <c r="BA81" s="216"/>
      <c r="BB81" s="216"/>
      <c r="BC81" s="216"/>
      <c r="BD81" s="216"/>
      <c r="BE81" s="216"/>
      <c r="BF81" s="216"/>
      <c r="BG81" s="216"/>
      <c r="BH81" s="216"/>
    </row>
    <row r="82" spans="1:60" x14ac:dyDescent="0.2">
      <c r="A82" s="230" t="s">
        <v>129</v>
      </c>
      <c r="B82" s="231" t="s">
        <v>81</v>
      </c>
      <c r="C82" s="255" t="s">
        <v>82</v>
      </c>
      <c r="D82" s="232"/>
      <c r="E82" s="233"/>
      <c r="F82" s="234"/>
      <c r="G82" s="234">
        <f>SUMIF(AG83:AG84,"&lt;&gt;NOR",G83:G84)</f>
        <v>0</v>
      </c>
      <c r="H82" s="234"/>
      <c r="I82" s="234">
        <f>SUM(I83:I84)</f>
        <v>0</v>
      </c>
      <c r="J82" s="234"/>
      <c r="K82" s="234">
        <f>SUM(K83:K84)</f>
        <v>11536.29</v>
      </c>
      <c r="L82" s="234"/>
      <c r="M82" s="234">
        <f>SUM(M83:M84)</f>
        <v>0</v>
      </c>
      <c r="N82" s="233"/>
      <c r="O82" s="233">
        <f>SUM(O83:O84)</f>
        <v>0</v>
      </c>
      <c r="P82" s="233"/>
      <c r="Q82" s="233">
        <f>SUM(Q83:Q84)</f>
        <v>0</v>
      </c>
      <c r="R82" s="234"/>
      <c r="S82" s="234"/>
      <c r="T82" s="235"/>
      <c r="U82" s="229"/>
      <c r="V82" s="229">
        <f>SUM(V83:V84)</f>
        <v>18.649999999999999</v>
      </c>
      <c r="W82" s="229"/>
      <c r="X82" s="229"/>
      <c r="Y82" s="229"/>
      <c r="AG82" t="s">
        <v>130</v>
      </c>
    </row>
    <row r="83" spans="1:60" outlineLevel="1" x14ac:dyDescent="0.2">
      <c r="A83" s="237">
        <v>23</v>
      </c>
      <c r="B83" s="238" t="s">
        <v>374</v>
      </c>
      <c r="C83" s="256" t="s">
        <v>375</v>
      </c>
      <c r="D83" s="239" t="s">
        <v>232</v>
      </c>
      <c r="E83" s="240">
        <v>21.890499999999999</v>
      </c>
      <c r="F83" s="241"/>
      <c r="G83" s="242">
        <f>ROUND(E83*F83,2)</f>
        <v>0</v>
      </c>
      <c r="H83" s="241">
        <v>0</v>
      </c>
      <c r="I83" s="242">
        <f>ROUND(E83*H83,2)</f>
        <v>0</v>
      </c>
      <c r="J83" s="241">
        <v>527</v>
      </c>
      <c r="K83" s="242">
        <f>ROUND(E83*J83,2)</f>
        <v>11536.29</v>
      </c>
      <c r="L83" s="242">
        <v>21</v>
      </c>
      <c r="M83" s="242">
        <f>G83*(1+L83/100)</f>
        <v>0</v>
      </c>
      <c r="N83" s="240">
        <v>0</v>
      </c>
      <c r="O83" s="240">
        <f>ROUND(E83*N83,2)</f>
        <v>0</v>
      </c>
      <c r="P83" s="240">
        <v>0</v>
      </c>
      <c r="Q83" s="240">
        <f>ROUND(E83*P83,2)</f>
        <v>0</v>
      </c>
      <c r="R83" s="242" t="s">
        <v>191</v>
      </c>
      <c r="S83" s="242" t="s">
        <v>135</v>
      </c>
      <c r="T83" s="243" t="s">
        <v>135</v>
      </c>
      <c r="U83" s="226">
        <v>0.85199999999999998</v>
      </c>
      <c r="V83" s="226">
        <f>ROUND(E83*U83,2)</f>
        <v>18.649999999999999</v>
      </c>
      <c r="W83" s="226"/>
      <c r="X83" s="226" t="s">
        <v>376</v>
      </c>
      <c r="Y83" s="226" t="s">
        <v>137</v>
      </c>
      <c r="Z83" s="216"/>
      <c r="AA83" s="216"/>
      <c r="AB83" s="216"/>
      <c r="AC83" s="216"/>
      <c r="AD83" s="216"/>
      <c r="AE83" s="216"/>
      <c r="AF83" s="216"/>
      <c r="AG83" s="216" t="s">
        <v>377</v>
      </c>
      <c r="AH83" s="216"/>
      <c r="AI83" s="216"/>
      <c r="AJ83" s="216"/>
      <c r="AK83" s="216"/>
      <c r="AL83" s="216"/>
      <c r="AM83" s="216"/>
      <c r="AN83" s="216"/>
      <c r="AO83" s="216"/>
      <c r="AP83" s="216"/>
      <c r="AQ83" s="216"/>
      <c r="AR83" s="216"/>
      <c r="AS83" s="216"/>
      <c r="AT83" s="216"/>
      <c r="AU83" s="216"/>
      <c r="AV83" s="216"/>
      <c r="AW83" s="216"/>
      <c r="AX83" s="216"/>
      <c r="AY83" s="216"/>
      <c r="AZ83" s="216"/>
      <c r="BA83" s="216"/>
      <c r="BB83" s="216"/>
      <c r="BC83" s="216"/>
      <c r="BD83" s="216"/>
      <c r="BE83" s="216"/>
      <c r="BF83" s="216"/>
      <c r="BG83" s="216"/>
      <c r="BH83" s="216"/>
    </row>
    <row r="84" spans="1:60" ht="22.5" outlineLevel="2" x14ac:dyDescent="0.2">
      <c r="A84" s="223"/>
      <c r="B84" s="224"/>
      <c r="C84" s="257" t="s">
        <v>378</v>
      </c>
      <c r="D84" s="245"/>
      <c r="E84" s="245"/>
      <c r="F84" s="245"/>
      <c r="G84" s="245"/>
      <c r="H84" s="226"/>
      <c r="I84" s="226"/>
      <c r="J84" s="226"/>
      <c r="K84" s="226"/>
      <c r="L84" s="226"/>
      <c r="M84" s="226"/>
      <c r="N84" s="225"/>
      <c r="O84" s="225"/>
      <c r="P84" s="225"/>
      <c r="Q84" s="225"/>
      <c r="R84" s="226"/>
      <c r="S84" s="226"/>
      <c r="T84" s="226"/>
      <c r="U84" s="226"/>
      <c r="V84" s="226"/>
      <c r="W84" s="226"/>
      <c r="X84" s="226"/>
      <c r="Y84" s="226"/>
      <c r="Z84" s="216"/>
      <c r="AA84" s="216"/>
      <c r="AB84" s="216"/>
      <c r="AC84" s="216"/>
      <c r="AD84" s="216"/>
      <c r="AE84" s="216"/>
      <c r="AF84" s="216"/>
      <c r="AG84" s="216" t="s">
        <v>140</v>
      </c>
      <c r="AH84" s="216"/>
      <c r="AI84" s="216"/>
      <c r="AJ84" s="216"/>
      <c r="AK84" s="216"/>
      <c r="AL84" s="216"/>
      <c r="AM84" s="216"/>
      <c r="AN84" s="216"/>
      <c r="AO84" s="216"/>
      <c r="AP84" s="216"/>
      <c r="AQ84" s="216"/>
      <c r="AR84" s="216"/>
      <c r="AS84" s="216"/>
      <c r="AT84" s="216"/>
      <c r="AU84" s="216"/>
      <c r="AV84" s="216"/>
      <c r="AW84" s="216"/>
      <c r="AX84" s="216"/>
      <c r="AY84" s="216"/>
      <c r="AZ84" s="216"/>
      <c r="BA84" s="244" t="str">
        <f>C84</f>
        <v>přesun hmot pro budovy občanské výstavby (JKSO 801), budovy pro bydlení (JKSO 803) budovy pro výrobu a služby (JKSO 812) s nosnou svislou konstrukcí zděnou z cihel nebo tvárnic nebo kovovou</v>
      </c>
      <c r="BB84" s="216"/>
      <c r="BC84" s="216"/>
      <c r="BD84" s="216"/>
      <c r="BE84" s="216"/>
      <c r="BF84" s="216"/>
      <c r="BG84" s="216"/>
      <c r="BH84" s="216"/>
    </row>
    <row r="85" spans="1:60" x14ac:dyDescent="0.2">
      <c r="A85" s="3"/>
      <c r="B85" s="4"/>
      <c r="C85" s="262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E85">
        <v>12</v>
      </c>
      <c r="AF85">
        <v>21</v>
      </c>
      <c r="AG85" t="s">
        <v>115</v>
      </c>
    </row>
    <row r="86" spans="1:60" x14ac:dyDescent="0.2">
      <c r="A86" s="219"/>
      <c r="B86" s="220" t="s">
        <v>29</v>
      </c>
      <c r="C86" s="263"/>
      <c r="D86" s="221"/>
      <c r="E86" s="222"/>
      <c r="F86" s="222"/>
      <c r="G86" s="236">
        <f>G8+G35+G50+G54+G61+G70+G76+G82</f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f>SUMIF(L7:L84,AE85,G7:G84)</f>
        <v>0</v>
      </c>
      <c r="AF86">
        <f>SUMIF(L7:L84,AF85,G7:G84)</f>
        <v>0</v>
      </c>
      <c r="AG86" t="s">
        <v>282</v>
      </c>
    </row>
    <row r="87" spans="1:60" x14ac:dyDescent="0.2">
      <c r="C87" s="264"/>
      <c r="D87" s="10"/>
      <c r="AG87" t="s">
        <v>283</v>
      </c>
    </row>
    <row r="88" spans="1:60" x14ac:dyDescent="0.2">
      <c r="D88" s="10"/>
    </row>
    <row r="89" spans="1:60" x14ac:dyDescent="0.2">
      <c r="D89" s="10"/>
    </row>
    <row r="90" spans="1:60" x14ac:dyDescent="0.2">
      <c r="D90" s="10"/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xEzh6LA2ysdmEBGNuDrRfAukfkvZYUp5rjFRCsG49NJeIvO2C5+4/mdzF5MVSO0xtM05AlOHegnrMvjZuTe2Q==" saltValue="XMJP3KboabDAS5pVDKC6XQ==" spinCount="100000" sheet="1" formatRows="0"/>
  <mergeCells count="20">
    <mergeCell ref="C80:G80"/>
    <mergeCell ref="C84:G84"/>
    <mergeCell ref="C42:G42"/>
    <mergeCell ref="C45:G45"/>
    <mergeCell ref="C46:G46"/>
    <mergeCell ref="C59:G59"/>
    <mergeCell ref="C63:G63"/>
    <mergeCell ref="C64:G64"/>
    <mergeCell ref="C16:G16"/>
    <mergeCell ref="C23:G23"/>
    <mergeCell ref="C26:G26"/>
    <mergeCell ref="C27:G27"/>
    <mergeCell ref="C33:G33"/>
    <mergeCell ref="C39:G3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SO-01 01 Pol</vt:lpstr>
      <vt:lpstr>SO-01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01 Pol'!Názvy_tisku</vt:lpstr>
      <vt:lpstr>'SO-01 02 Pol'!Názvy_tisku</vt:lpstr>
      <vt:lpstr>oadresa</vt:lpstr>
      <vt:lpstr>Stavba!Objednatel</vt:lpstr>
      <vt:lpstr>Stavba!Objekt</vt:lpstr>
      <vt:lpstr>'SO-01 01 Pol'!Oblast_tisku</vt:lpstr>
      <vt:lpstr>'SO-01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Studnička Michal</dc:creator>
  <cp:lastModifiedBy>Studnička Michal</cp:lastModifiedBy>
  <cp:lastPrinted>2019-03-19T12:27:02Z</cp:lastPrinted>
  <dcterms:created xsi:type="dcterms:W3CDTF">2009-04-08T07:15:50Z</dcterms:created>
  <dcterms:modified xsi:type="dcterms:W3CDTF">2026-01-19T11:45:01Z</dcterms:modified>
</cp:coreProperties>
</file>